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E:\maasyraf\others\project-2023\vale\Vale\Preliminary Data\Physical Availability\"/>
    </mc:Choice>
  </mc:AlternateContent>
  <xr:revisionPtr revIDLastSave="0" documentId="13_ncr:1_{31706487-3DEB-445E-BBC2-23FF11CB1DC4}" xr6:coauthVersionLast="47" xr6:coauthVersionMax="47" xr10:uidLastSave="{00000000-0000-0000-0000-000000000000}"/>
  <bookViews>
    <workbookView xWindow="-120" yWindow="-120" windowWidth="29040" windowHeight="15840" tabRatio="805" firstSheet="41" activeTab="52" xr2:uid="{00000000-000D-0000-FFFF-FFFF00000000}"/>
  </bookViews>
  <sheets>
    <sheet name="Week01" sheetId="150" r:id="rId1"/>
    <sheet name="Week02" sheetId="151" r:id="rId2"/>
    <sheet name="Week03" sheetId="152" r:id="rId3"/>
    <sheet name="Week04" sheetId="153" r:id="rId4"/>
    <sheet name="Week05" sheetId="154" r:id="rId5"/>
    <sheet name="Week06" sheetId="155" r:id="rId6"/>
    <sheet name="Week07" sheetId="156" r:id="rId7"/>
    <sheet name="Week08" sheetId="157" r:id="rId8"/>
    <sheet name="Week09" sheetId="158" r:id="rId9"/>
    <sheet name="Week10" sheetId="159" r:id="rId10"/>
    <sheet name="Week11" sheetId="160" r:id="rId11"/>
    <sheet name="Week12" sheetId="161" r:id="rId12"/>
    <sheet name="Week13" sheetId="162" r:id="rId13"/>
    <sheet name="Week14" sheetId="163" r:id="rId14"/>
    <sheet name="Week15" sheetId="164" r:id="rId15"/>
    <sheet name="Week16" sheetId="165" r:id="rId16"/>
    <sheet name="Week17" sheetId="166" r:id="rId17"/>
    <sheet name="Week18" sheetId="167" r:id="rId18"/>
    <sheet name="Week19" sheetId="168" r:id="rId19"/>
    <sheet name="Week20" sheetId="169" r:id="rId20"/>
    <sheet name="Week21" sheetId="170" r:id="rId21"/>
    <sheet name="Week22" sheetId="171" r:id="rId22"/>
    <sheet name="Week23" sheetId="172" r:id="rId23"/>
    <sheet name="Week24" sheetId="173" r:id="rId24"/>
    <sheet name="Week25" sheetId="174" r:id="rId25"/>
    <sheet name="Week26" sheetId="175" r:id="rId26"/>
    <sheet name="Week27" sheetId="176" r:id="rId27"/>
    <sheet name="Week28" sheetId="177" r:id="rId28"/>
    <sheet name="Week29" sheetId="178" r:id="rId29"/>
    <sheet name="Week30" sheetId="179" r:id="rId30"/>
    <sheet name="Week31" sheetId="180" r:id="rId31"/>
    <sheet name="Week32" sheetId="181" r:id="rId32"/>
    <sheet name="Week33" sheetId="182" r:id="rId33"/>
    <sheet name="Week34" sheetId="183" r:id="rId34"/>
    <sheet name="Week35" sheetId="184" r:id="rId35"/>
    <sheet name="Week36" sheetId="185" r:id="rId36"/>
    <sheet name="Week37" sheetId="186" r:id="rId37"/>
    <sheet name="Week38" sheetId="187" r:id="rId38"/>
    <sheet name="Week39" sheetId="188" r:id="rId39"/>
    <sheet name="Week40" sheetId="189" r:id="rId40"/>
    <sheet name="Week41" sheetId="190" r:id="rId41"/>
    <sheet name="Week42" sheetId="191" r:id="rId42"/>
    <sheet name="Week43" sheetId="192" r:id="rId43"/>
    <sheet name="Week44" sheetId="203" r:id="rId44"/>
    <sheet name="Week45" sheetId="194" r:id="rId45"/>
    <sheet name="Week46" sheetId="195" r:id="rId46"/>
    <sheet name="Week47" sheetId="196" r:id="rId47"/>
    <sheet name="Week48" sheetId="197" r:id="rId48"/>
    <sheet name="Week49" sheetId="198" r:id="rId49"/>
    <sheet name="Week50" sheetId="199" r:id="rId50"/>
    <sheet name="Week51" sheetId="200" r:id="rId51"/>
    <sheet name="Week52" sheetId="201" r:id="rId52"/>
    <sheet name="PA_Power" sheetId="205" r:id="rId53"/>
    <sheet name="PA_Power_Summary" sheetId="206" r:id="rId54"/>
  </sheets>
  <definedNames>
    <definedName name="_xlnm.Print_Area" localSheetId="0">Week01!$A$72:$J$137</definedName>
    <definedName name="_xlnm.Print_Area" localSheetId="1">Week02!$A$72:$J$137</definedName>
    <definedName name="_xlnm.Print_Area" localSheetId="2">Week03!$A$72:$J$137</definedName>
    <definedName name="_xlnm.Print_Area" localSheetId="3">Week04!$A$72:$J$137</definedName>
    <definedName name="_xlnm.Print_Area" localSheetId="4">Week05!$A$72:$J$137</definedName>
    <definedName name="_xlnm.Print_Area" localSheetId="5">Week06!$A$72:$J$137</definedName>
    <definedName name="_xlnm.Print_Area" localSheetId="6">Week07!$A$72:$J$137</definedName>
    <definedName name="_xlnm.Print_Area" localSheetId="7">Week08!$A$72:$J$137</definedName>
    <definedName name="_xlnm.Print_Area" localSheetId="8">Week09!$A$72:$J$137</definedName>
    <definedName name="_xlnm.Print_Area" localSheetId="9">Week10!$A$72:$J$137</definedName>
    <definedName name="_xlnm.Print_Area" localSheetId="10">Week11!$A$72:$J$137</definedName>
    <definedName name="_xlnm.Print_Area" localSheetId="11">Week12!$A$72:$J$137</definedName>
    <definedName name="_xlnm.Print_Area" localSheetId="12">Week13!$A$72:$J$137</definedName>
    <definedName name="_xlnm.Print_Area" localSheetId="13">Week14!$A$72:$J$137</definedName>
    <definedName name="_xlnm.Print_Area" localSheetId="14">Week15!$A$72:$J$137</definedName>
    <definedName name="_xlnm.Print_Area" localSheetId="15">Week16!$A$72:$J$137</definedName>
    <definedName name="_xlnm.Print_Area" localSheetId="16">Week17!$A$72:$J$137</definedName>
    <definedName name="_xlnm.Print_Area" localSheetId="17">Week18!$A$72:$J$137</definedName>
    <definedName name="_xlnm.Print_Area" localSheetId="18">Week19!$A$72:$J$137</definedName>
    <definedName name="_xlnm.Print_Area" localSheetId="19">Week20!$A$72:$J$137</definedName>
    <definedName name="_xlnm.Print_Area" localSheetId="20">Week21!$A$72:$J$137</definedName>
    <definedName name="_xlnm.Print_Area" localSheetId="21">Week22!$A$72:$J$137</definedName>
    <definedName name="_xlnm.Print_Area" localSheetId="22">Week23!$A$72:$J$137</definedName>
    <definedName name="_xlnm.Print_Area" localSheetId="23">Week24!$A$72:$J$137</definedName>
    <definedName name="_xlnm.Print_Area" localSheetId="24">Week25!$A$72:$J$137</definedName>
    <definedName name="_xlnm.Print_Area" localSheetId="25">Week26!$A$72:$J$137</definedName>
    <definedName name="_xlnm.Print_Area" localSheetId="26">Week27!$A$72:$J$137</definedName>
    <definedName name="_xlnm.Print_Area" localSheetId="27">Week28!$A$72:$J$137</definedName>
    <definedName name="_xlnm.Print_Area" localSheetId="28">Week29!$A$72:$J$137</definedName>
    <definedName name="_xlnm.Print_Area" localSheetId="29">Week30!$A$72:$J$137</definedName>
    <definedName name="_xlnm.Print_Area" localSheetId="30">Week31!$A$72:$J$137</definedName>
    <definedName name="_xlnm.Print_Area" localSheetId="31">Week32!$A$72:$J$137</definedName>
    <definedName name="_xlnm.Print_Area" localSheetId="32">Week33!$A$72:$J$137</definedName>
    <definedName name="_xlnm.Print_Area" localSheetId="33">Week34!$A$72:$J$137</definedName>
    <definedName name="_xlnm.Print_Area" localSheetId="34">Week35!$A$72:$J$137</definedName>
    <definedName name="_xlnm.Print_Area" localSheetId="35">Week36!$A$72:$J$137</definedName>
    <definedName name="_xlnm.Print_Area" localSheetId="36">Week37!$A$72:$J$137</definedName>
    <definedName name="_xlnm.Print_Area" localSheetId="37">Week38!$A$72:$J$137</definedName>
    <definedName name="_xlnm.Print_Area" localSheetId="38">Week39!$A$72:$J$137</definedName>
    <definedName name="_xlnm.Print_Area" localSheetId="39">Week40!$A$72:$J$137</definedName>
    <definedName name="_xlnm.Print_Area" localSheetId="40">Week41!$A$72:$J$137</definedName>
    <definedName name="_xlnm.Print_Area" localSheetId="41">Week42!$A$72:$J$137</definedName>
    <definedName name="_xlnm.Print_Area" localSheetId="42">Week43!$A$72:$J$137</definedName>
    <definedName name="_xlnm.Print_Area" localSheetId="43">Week44!$A$72:$J$137</definedName>
    <definedName name="_xlnm.Print_Area" localSheetId="44">Week45!$A$72:$J$137</definedName>
    <definedName name="_xlnm.Print_Area" localSheetId="45">Week46!$A$72:$J$137</definedName>
    <definedName name="_xlnm.Print_Area" localSheetId="46">Week47!$A$72:$J$137</definedName>
    <definedName name="_xlnm.Print_Area" localSheetId="47">Week48!$A$72:$J$137</definedName>
    <definedName name="_xlnm.Print_Area" localSheetId="48">Week49!$A$72:$J$137</definedName>
    <definedName name="_xlnm.Print_Area" localSheetId="49">Week50!$A$72:$J$137</definedName>
    <definedName name="_xlnm.Print_Area" localSheetId="50">Week51!$A$72:$J$137</definedName>
    <definedName name="_xlnm.Print_Area" localSheetId="51">Week52!$A$72:$J$137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17" i="205" l="1"/>
  <c r="NA17" i="205"/>
  <c r="MZ17" i="205"/>
  <c r="MY17" i="205"/>
  <c r="MX17" i="205"/>
  <c r="MW17" i="205"/>
  <c r="MV17" i="205"/>
  <c r="MU17" i="205"/>
  <c r="MT17" i="205"/>
  <c r="MS17" i="205"/>
  <c r="MR17" i="205"/>
  <c r="MQ17" i="205"/>
  <c r="MP17" i="205"/>
  <c r="MO17" i="205"/>
  <c r="MN17" i="205"/>
  <c r="MM17" i="205"/>
  <c r="ML17" i="205"/>
  <c r="MK17" i="205"/>
  <c r="MJ17" i="205"/>
  <c r="MI17" i="205"/>
  <c r="MH17" i="205"/>
  <c r="MG17" i="205"/>
  <c r="MF17" i="205"/>
  <c r="ME17" i="205"/>
  <c r="MD17" i="205"/>
  <c r="MC17" i="205"/>
  <c r="MB17" i="205"/>
  <c r="MA17" i="205"/>
  <c r="LZ17" i="205"/>
  <c r="LY17" i="205"/>
  <c r="LX17" i="205"/>
  <c r="LW17" i="205"/>
  <c r="LV17" i="205"/>
  <c r="LU17" i="205"/>
  <c r="LT17" i="205"/>
  <c r="LS17" i="205"/>
  <c r="LR17" i="205"/>
  <c r="LQ17" i="205"/>
  <c r="LP17" i="205"/>
  <c r="LO17" i="205"/>
  <c r="LN17" i="205"/>
  <c r="LM17" i="205"/>
  <c r="LL17" i="205"/>
  <c r="LK17" i="205"/>
  <c r="LJ17" i="205"/>
  <c r="LI17" i="205"/>
  <c r="LH17" i="205"/>
  <c r="LG17" i="205"/>
  <c r="LF17" i="205"/>
  <c r="LE17" i="205"/>
  <c r="LD17" i="205"/>
  <c r="LC17" i="205"/>
  <c r="LB17" i="205"/>
  <c r="LA17" i="205"/>
  <c r="KZ17" i="205"/>
  <c r="KY17" i="205"/>
  <c r="KX17" i="205"/>
  <c r="KW17" i="205"/>
  <c r="KV17" i="205"/>
  <c r="KU17" i="205"/>
  <c r="KT17" i="205"/>
  <c r="KS17" i="205"/>
  <c r="KR17" i="205"/>
  <c r="KQ17" i="205"/>
  <c r="KP17" i="205"/>
  <c r="KO17" i="205"/>
  <c r="KN17" i="205"/>
  <c r="KM17" i="205"/>
  <c r="KL17" i="205"/>
  <c r="KK17" i="205"/>
  <c r="KJ17" i="205"/>
  <c r="KI17" i="205"/>
  <c r="KH17" i="205"/>
  <c r="KG17" i="205"/>
  <c r="KF17" i="205"/>
  <c r="KE17" i="205"/>
  <c r="KD17" i="205"/>
  <c r="KC17" i="205"/>
  <c r="KB17" i="205"/>
  <c r="KA17" i="205"/>
  <c r="JZ17" i="205"/>
  <c r="JY17" i="205"/>
  <c r="JX17" i="205"/>
  <c r="JW17" i="205"/>
  <c r="JV17" i="205"/>
  <c r="JU17" i="205"/>
  <c r="JT17" i="205"/>
  <c r="JS17" i="205"/>
  <c r="JR17" i="205"/>
  <c r="JQ17" i="205"/>
  <c r="JP17" i="205"/>
  <c r="JO17" i="205"/>
  <c r="JN17" i="205"/>
  <c r="JM17" i="205"/>
  <c r="JL17" i="205"/>
  <c r="JK17" i="205"/>
  <c r="JJ17" i="205"/>
  <c r="JI17" i="205"/>
  <c r="JH17" i="205"/>
  <c r="JG17" i="205"/>
  <c r="JF17" i="205"/>
  <c r="JE17" i="205"/>
  <c r="JD17" i="205"/>
  <c r="JC17" i="205"/>
  <c r="JB17" i="205"/>
  <c r="JA17" i="205"/>
  <c r="IZ17" i="205"/>
  <c r="IY17" i="205"/>
  <c r="IX17" i="205"/>
  <c r="IW17" i="205"/>
  <c r="IV17" i="205"/>
  <c r="IU17" i="205"/>
  <c r="IT17" i="205"/>
  <c r="IS17" i="205"/>
  <c r="IR17" i="205"/>
  <c r="IQ17" i="205"/>
  <c r="IP17" i="205"/>
  <c r="IO17" i="205"/>
  <c r="IN17" i="205"/>
  <c r="IM17" i="205"/>
  <c r="IL17" i="205"/>
  <c r="IK17" i="205"/>
  <c r="IJ17" i="205"/>
  <c r="II17" i="205"/>
  <c r="IH17" i="205"/>
  <c r="IG17" i="205"/>
  <c r="IF17" i="205"/>
  <c r="IE17" i="205"/>
  <c r="ID17" i="205"/>
  <c r="IC17" i="205"/>
  <c r="IB17" i="205"/>
  <c r="IA17" i="205"/>
  <c r="HZ17" i="205"/>
  <c r="HY17" i="205"/>
  <c r="HX17" i="205"/>
  <c r="HW17" i="205"/>
  <c r="HV17" i="205"/>
  <c r="HU17" i="205"/>
  <c r="HT17" i="205"/>
  <c r="HS17" i="205"/>
  <c r="HR17" i="205"/>
  <c r="HQ17" i="205"/>
  <c r="HP17" i="205"/>
  <c r="HO17" i="205"/>
  <c r="HN17" i="205"/>
  <c r="HM17" i="205"/>
  <c r="HL17" i="205"/>
  <c r="HK17" i="205"/>
  <c r="HJ17" i="205"/>
  <c r="HI17" i="205"/>
  <c r="HH17" i="205"/>
  <c r="HG17" i="205"/>
  <c r="HF17" i="205"/>
  <c r="HE17" i="205"/>
  <c r="HD17" i="205"/>
  <c r="HC17" i="205"/>
  <c r="HB17" i="205"/>
  <c r="HA17" i="205"/>
  <c r="GZ17" i="205"/>
  <c r="GY17" i="205"/>
  <c r="GX17" i="205"/>
  <c r="GW17" i="205"/>
  <c r="GV17" i="205"/>
  <c r="GU17" i="205"/>
  <c r="GT17" i="205"/>
  <c r="GS17" i="205"/>
  <c r="GR17" i="205"/>
  <c r="GQ17" i="205"/>
  <c r="GP17" i="205"/>
  <c r="GO17" i="205"/>
  <c r="GN17" i="205"/>
  <c r="GM17" i="205"/>
  <c r="GL17" i="205"/>
  <c r="GK17" i="205"/>
  <c r="GJ17" i="205"/>
  <c r="GI17" i="205"/>
  <c r="GH17" i="205"/>
  <c r="GG17" i="205"/>
  <c r="GF17" i="205"/>
  <c r="GE17" i="205"/>
  <c r="GD17" i="205"/>
  <c r="GC17" i="205"/>
  <c r="GB17" i="205"/>
  <c r="GA17" i="205"/>
  <c r="FZ17" i="205"/>
  <c r="FY17" i="205"/>
  <c r="FX17" i="205"/>
  <c r="FW17" i="205"/>
  <c r="FV17" i="205"/>
  <c r="FU17" i="205"/>
  <c r="FT17" i="205"/>
  <c r="FS17" i="205"/>
  <c r="FR17" i="205"/>
  <c r="FQ17" i="205"/>
  <c r="FP17" i="205"/>
  <c r="FO17" i="205"/>
  <c r="FN17" i="205"/>
  <c r="FM17" i="205"/>
  <c r="FL17" i="205"/>
  <c r="FK17" i="205"/>
  <c r="FJ17" i="205"/>
  <c r="FI17" i="205"/>
  <c r="FH17" i="205"/>
  <c r="FG17" i="205"/>
  <c r="FF17" i="205"/>
  <c r="FE17" i="205"/>
  <c r="FD17" i="205"/>
  <c r="FC17" i="205"/>
  <c r="FB17" i="205"/>
  <c r="FA17" i="205"/>
  <c r="EZ17" i="205"/>
  <c r="EY17" i="205"/>
  <c r="EX17" i="205"/>
  <c r="EW17" i="205"/>
  <c r="EV17" i="205"/>
  <c r="EU17" i="205"/>
  <c r="ET17" i="205"/>
  <c r="ES17" i="205"/>
  <c r="ER17" i="205"/>
  <c r="EQ17" i="205"/>
  <c r="EP17" i="205"/>
  <c r="EO17" i="205"/>
  <c r="EN17" i="205"/>
  <c r="EM17" i="205"/>
  <c r="EL17" i="205"/>
  <c r="EK17" i="205"/>
  <c r="EJ17" i="205"/>
  <c r="EI17" i="205"/>
  <c r="EH17" i="205"/>
  <c r="EG17" i="205"/>
  <c r="EF17" i="205"/>
  <c r="EE17" i="205"/>
  <c r="ED17" i="205"/>
  <c r="EC17" i="205"/>
  <c r="EB17" i="205"/>
  <c r="EA17" i="205"/>
  <c r="DZ17" i="205"/>
  <c r="DY17" i="205"/>
  <c r="DX17" i="205"/>
  <c r="DW17" i="205"/>
  <c r="DV17" i="205"/>
  <c r="DU17" i="205"/>
  <c r="DT17" i="205"/>
  <c r="DS17" i="205"/>
  <c r="DR17" i="205"/>
  <c r="DQ17" i="205"/>
  <c r="DP17" i="205"/>
  <c r="DO17" i="205"/>
  <c r="DN17" i="205"/>
  <c r="DM17" i="205"/>
  <c r="DL17" i="205"/>
  <c r="DK17" i="205"/>
  <c r="DJ17" i="205"/>
  <c r="DI17" i="205"/>
  <c r="DH17" i="205"/>
  <c r="DG17" i="205"/>
  <c r="DF17" i="205"/>
  <c r="DE17" i="205"/>
  <c r="DD17" i="205"/>
  <c r="DC17" i="205"/>
  <c r="DB17" i="205"/>
  <c r="DA17" i="205"/>
  <c r="CZ17" i="205"/>
  <c r="CY17" i="205"/>
  <c r="CX17" i="205"/>
  <c r="CW17" i="205"/>
  <c r="CV17" i="205"/>
  <c r="CU17" i="205"/>
  <c r="CT17" i="205"/>
  <c r="CS17" i="205"/>
  <c r="CR17" i="205"/>
  <c r="CQ17" i="205"/>
  <c r="CP17" i="205"/>
  <c r="CO17" i="205"/>
  <c r="CN17" i="205"/>
  <c r="CM17" i="205"/>
  <c r="CL17" i="205"/>
  <c r="CK17" i="205"/>
  <c r="CJ17" i="205"/>
  <c r="CI17" i="205"/>
  <c r="CH17" i="205"/>
  <c r="CG17" i="205"/>
  <c r="CF17" i="205"/>
  <c r="CE17" i="205"/>
  <c r="CD17" i="205"/>
  <c r="CC17" i="205"/>
  <c r="CB17" i="205"/>
  <c r="CA17" i="205"/>
  <c r="BZ17" i="205"/>
  <c r="BY17" i="205"/>
  <c r="BX17" i="205"/>
  <c r="BW17" i="205"/>
  <c r="BV17" i="205"/>
  <c r="BU17" i="205"/>
  <c r="BT17" i="205"/>
  <c r="BS17" i="205"/>
  <c r="BR17" i="205"/>
  <c r="BQ17" i="205"/>
  <c r="BP17" i="205"/>
  <c r="BO17" i="205"/>
  <c r="BN17" i="205"/>
  <c r="BM17" i="205"/>
  <c r="BL17" i="205"/>
  <c r="BK17" i="205"/>
  <c r="BJ17" i="205"/>
  <c r="BI17" i="205"/>
  <c r="BH17" i="205"/>
  <c r="BG17" i="205"/>
  <c r="BF17" i="205"/>
  <c r="BE17" i="205"/>
  <c r="BD17" i="205"/>
  <c r="BC17" i="205"/>
  <c r="BB17" i="205"/>
  <c r="BA17" i="205"/>
  <c r="AZ17" i="205"/>
  <c r="AY17" i="205"/>
  <c r="AX17" i="205"/>
  <c r="AW17" i="205"/>
  <c r="AV17" i="205"/>
  <c r="AU17" i="205"/>
  <c r="AT17" i="205"/>
  <c r="AS17" i="205"/>
  <c r="AR17" i="205"/>
  <c r="AQ17" i="205"/>
  <c r="AP17" i="205"/>
  <c r="AO17" i="205"/>
  <c r="AN17" i="205"/>
  <c r="AM17" i="205"/>
  <c r="AL17" i="205"/>
  <c r="AK17" i="205"/>
  <c r="AJ17" i="205"/>
  <c r="AI17" i="205"/>
  <c r="AH17" i="205"/>
  <c r="AG17" i="205"/>
  <c r="AF17" i="205"/>
  <c r="AE17" i="205"/>
  <c r="AD17" i="205"/>
  <c r="AC17" i="205"/>
  <c r="AB17" i="205"/>
  <c r="AA17" i="205"/>
  <c r="Z17" i="205"/>
  <c r="Y17" i="205"/>
  <c r="X17" i="205"/>
  <c r="D17" i="205"/>
  <c r="E17" i="205"/>
  <c r="F17" i="205"/>
  <c r="G17" i="205"/>
  <c r="H17" i="205"/>
  <c r="I17" i="205"/>
  <c r="J17" i="205"/>
  <c r="K17" i="205"/>
  <c r="L17" i="205"/>
  <c r="M17" i="205"/>
  <c r="N17" i="205"/>
  <c r="O17" i="205"/>
  <c r="P17" i="205"/>
  <c r="Q17" i="205"/>
  <c r="R17" i="205"/>
  <c r="S17" i="205"/>
  <c r="T17" i="205"/>
  <c r="U17" i="205"/>
  <c r="V17" i="205"/>
  <c r="W17" i="205"/>
  <c r="C17" i="205"/>
  <c r="KA18" i="205" a="1"/>
  <c r="NB18" i="205" a="1"/>
  <c r="MT18" i="205" a="1"/>
  <c r="ML18" i="205" a="1"/>
  <c r="MD18" i="205" a="1"/>
  <c r="LV18" i="205" a="1"/>
  <c r="LN18" i="205" a="1"/>
  <c r="LF18" i="205" a="1"/>
  <c r="KX18" i="205" a="1"/>
  <c r="KP18" i="205" a="1"/>
  <c r="KH18" i="205" a="1"/>
  <c r="JZ18" i="205" a="1"/>
  <c r="JR18" i="205" a="1"/>
  <c r="JJ18" i="205" a="1"/>
  <c r="JB18" i="205" a="1"/>
  <c r="IT18" i="205" a="1"/>
  <c r="IL18" i="205" a="1"/>
  <c r="ID18" i="205" a="1"/>
  <c r="HV18" i="205" a="1"/>
  <c r="HN18" i="205" a="1"/>
  <c r="HF18" i="205" a="1"/>
  <c r="GX18" i="205" a="1"/>
  <c r="GP18" i="205" a="1"/>
  <c r="GH18" i="205" a="1"/>
  <c r="FZ18" i="205" a="1"/>
  <c r="FR18" i="205" a="1"/>
  <c r="FJ18" i="205" a="1"/>
  <c r="FB18" i="205" a="1"/>
  <c r="ET18" i="205" a="1"/>
  <c r="EL18" i="205" a="1"/>
  <c r="ED18" i="205" a="1"/>
  <c r="DV18" i="205" a="1"/>
  <c r="DN18" i="205" a="1"/>
  <c r="DF18" i="205" a="1"/>
  <c r="CX18" i="205" a="1"/>
  <c r="CP18" i="205" a="1"/>
  <c r="CH18" i="205" a="1"/>
  <c r="BZ18" i="205" a="1"/>
  <c r="BR18" i="205" a="1"/>
  <c r="BJ18" i="205" a="1"/>
  <c r="BB18" i="205" a="1"/>
  <c r="AT18" i="205" a="1"/>
  <c r="AL18" i="205" a="1"/>
  <c r="AD18" i="205" a="1"/>
  <c r="V18" i="205" a="1"/>
  <c r="N18" i="205" a="1"/>
  <c r="F18" i="205" a="1"/>
  <c r="LG18" i="205" a="1"/>
  <c r="G18" i="205" a="1"/>
  <c r="KQ18" i="205" a="1"/>
  <c r="NA18" i="205" a="1"/>
  <c r="MS18" i="205" a="1"/>
  <c r="MK18" i="205" a="1"/>
  <c r="MC18" i="205" a="1"/>
  <c r="LU18" i="205" a="1"/>
  <c r="LM18" i="205" a="1"/>
  <c r="LE18" i="205" a="1"/>
  <c r="KW18" i="205" a="1"/>
  <c r="KO18" i="205" a="1"/>
  <c r="KG18" i="205" a="1"/>
  <c r="JY18" i="205" a="1"/>
  <c r="JQ18" i="205" a="1"/>
  <c r="JI18" i="205" a="1"/>
  <c r="JA18" i="205" a="1"/>
  <c r="IS18" i="205" a="1"/>
  <c r="IK18" i="205" a="1"/>
  <c r="IC18" i="205" a="1"/>
  <c r="HU18" i="205" a="1"/>
  <c r="HM18" i="205" a="1"/>
  <c r="HE18" i="205" a="1"/>
  <c r="GW18" i="205" a="1"/>
  <c r="GO18" i="205" a="1"/>
  <c r="GG18" i="205" a="1"/>
  <c r="FY18" i="205" a="1"/>
  <c r="FQ18" i="205" a="1"/>
  <c r="FI18" i="205" a="1"/>
  <c r="FA18" i="205" a="1"/>
  <c r="ES18" i="205" a="1"/>
  <c r="EK18" i="205" a="1"/>
  <c r="EC18" i="205" a="1"/>
  <c r="DU18" i="205" a="1"/>
  <c r="DM18" i="205" a="1"/>
  <c r="DE18" i="205" a="1"/>
  <c r="CW18" i="205" a="1"/>
  <c r="CO18" i="205" a="1"/>
  <c r="CG18" i="205" a="1"/>
  <c r="BY18" i="205" a="1"/>
  <c r="BQ18" i="205" a="1"/>
  <c r="BI18" i="205" a="1"/>
  <c r="BA18" i="205" a="1"/>
  <c r="AS18" i="205" a="1"/>
  <c r="AK18" i="205" a="1"/>
  <c r="AC18" i="205" a="1"/>
  <c r="U18" i="205" a="1"/>
  <c r="M18" i="205" a="1"/>
  <c r="E18" i="205" a="1"/>
  <c r="KI18" i="205" a="1"/>
  <c r="EM18" i="205" a="1"/>
  <c r="CA18" i="205" a="1"/>
  <c r="AM18" i="205" a="1"/>
  <c r="JC18" i="205" a="1"/>
  <c r="MZ18" i="205" a="1"/>
  <c r="MR18" i="205" a="1"/>
  <c r="MJ18" i="205" a="1"/>
  <c r="MB18" i="205" a="1"/>
  <c r="LT18" i="205" a="1"/>
  <c r="LL18" i="205" a="1"/>
  <c r="LD18" i="205" a="1"/>
  <c r="KV18" i="205" a="1"/>
  <c r="KN18" i="205" a="1"/>
  <c r="KF18" i="205" a="1"/>
  <c r="JX18" i="205" a="1"/>
  <c r="JP18" i="205" a="1"/>
  <c r="JH18" i="205" a="1"/>
  <c r="IZ18" i="205" a="1"/>
  <c r="IR18" i="205" a="1"/>
  <c r="IJ18" i="205" a="1"/>
  <c r="IB18" i="205" a="1"/>
  <c r="HT18" i="205" a="1"/>
  <c r="HL18" i="205" a="1"/>
  <c r="HD18" i="205" a="1"/>
  <c r="GV18" i="205" a="1"/>
  <c r="GN18" i="205" a="1"/>
  <c r="GF18" i="205" a="1"/>
  <c r="FX18" i="205" a="1"/>
  <c r="FP18" i="205" a="1"/>
  <c r="FH18" i="205" a="1"/>
  <c r="EZ18" i="205" a="1"/>
  <c r="ER18" i="205" a="1"/>
  <c r="EJ18" i="205" a="1"/>
  <c r="EB18" i="205" a="1"/>
  <c r="DT18" i="205" a="1"/>
  <c r="DL18" i="205" a="1"/>
  <c r="DD18" i="205" a="1"/>
  <c r="CV18" i="205" a="1"/>
  <c r="CN18" i="205" a="1"/>
  <c r="CF18" i="205" a="1"/>
  <c r="BX18" i="205" a="1"/>
  <c r="BP18" i="205" a="1"/>
  <c r="BH18" i="205" a="1"/>
  <c r="AZ18" i="205" a="1"/>
  <c r="AR18" i="205" a="1"/>
  <c r="AJ18" i="205" a="1"/>
  <c r="AB18" i="205" a="1"/>
  <c r="T18" i="205" a="1"/>
  <c r="L18" i="205" a="1"/>
  <c r="D18" i="205" a="1"/>
  <c r="KY18" i="205" a="1"/>
  <c r="IE18" i="205" a="1"/>
  <c r="HG18" i="205" a="1"/>
  <c r="GI18" i="205" a="1"/>
  <c r="FC18" i="205" a="1"/>
  <c r="DO18" i="205" a="1"/>
  <c r="CI18" i="205" a="1"/>
  <c r="AU18" i="205" a="1"/>
  <c r="O18" i="205" a="1"/>
  <c r="IU18" i="205" a="1"/>
  <c r="MY18" i="205" a="1"/>
  <c r="MQ18" i="205" a="1"/>
  <c r="MI18" i="205" a="1"/>
  <c r="MA18" i="205" a="1"/>
  <c r="LS18" i="205" a="1"/>
  <c r="LK18" i="205" a="1"/>
  <c r="LC18" i="205" a="1"/>
  <c r="KU18" i="205" a="1"/>
  <c r="KM18" i="205" a="1"/>
  <c r="KE18" i="205" a="1"/>
  <c r="JW18" i="205" a="1"/>
  <c r="JO18" i="205" a="1"/>
  <c r="JG18" i="205" a="1"/>
  <c r="IY18" i="205" a="1"/>
  <c r="IQ18" i="205" a="1"/>
  <c r="II18" i="205" a="1"/>
  <c r="IA18" i="205" a="1"/>
  <c r="HS18" i="205" a="1"/>
  <c r="HK18" i="205" a="1"/>
  <c r="HC18" i="205" a="1"/>
  <c r="GU18" i="205" a="1"/>
  <c r="GM18" i="205" a="1"/>
  <c r="GE18" i="205" a="1"/>
  <c r="FW18" i="205" a="1"/>
  <c r="FO18" i="205" a="1"/>
  <c r="FG18" i="205" a="1"/>
  <c r="EY18" i="205" a="1"/>
  <c r="EQ18" i="205" a="1"/>
  <c r="EI18" i="205" a="1"/>
  <c r="EA18" i="205" a="1"/>
  <c r="DS18" i="205" a="1"/>
  <c r="DK18" i="205" a="1"/>
  <c r="DC18" i="205" a="1"/>
  <c r="CU18" i="205" a="1"/>
  <c r="CM18" i="205" a="1"/>
  <c r="CE18" i="205" a="1"/>
  <c r="BW18" i="205" a="1"/>
  <c r="BO18" i="205" a="1"/>
  <c r="BG18" i="205" a="1"/>
  <c r="AY18" i="205" a="1"/>
  <c r="AQ18" i="205" a="1"/>
  <c r="AI18" i="205" a="1"/>
  <c r="AA18" i="205" a="1"/>
  <c r="S18" i="205" a="1"/>
  <c r="K18" i="205" a="1"/>
  <c r="JK18" i="205" a="1"/>
  <c r="GA18" i="205" a="1"/>
  <c r="DW18" i="205" a="1"/>
  <c r="BS18" i="205" a="1"/>
  <c r="AE18" i="205" a="1"/>
  <c r="JS18" i="205" a="1"/>
  <c r="MX18" i="205" a="1"/>
  <c r="MP18" i="205" a="1"/>
  <c r="MH18" i="205" a="1"/>
  <c r="LZ18" i="205" a="1"/>
  <c r="LR18" i="205" a="1"/>
  <c r="LJ18" i="205" a="1"/>
  <c r="LB18" i="205" a="1"/>
  <c r="KT18" i="205" a="1"/>
  <c r="KL18" i="205" a="1"/>
  <c r="KD18" i="205" a="1"/>
  <c r="JV18" i="205" a="1"/>
  <c r="JN18" i="205" a="1"/>
  <c r="JF18" i="205" a="1"/>
  <c r="IX18" i="205" a="1"/>
  <c r="IP18" i="205" a="1"/>
  <c r="IH18" i="205" a="1"/>
  <c r="HZ18" i="205" a="1"/>
  <c r="HR18" i="205" a="1"/>
  <c r="HJ18" i="205" a="1"/>
  <c r="HB18" i="205" a="1"/>
  <c r="GT18" i="205" a="1"/>
  <c r="GL18" i="205" a="1"/>
  <c r="GD18" i="205" a="1"/>
  <c r="FV18" i="205" a="1"/>
  <c r="FN18" i="205" a="1"/>
  <c r="FF18" i="205" a="1"/>
  <c r="EX18" i="205" a="1"/>
  <c r="EP18" i="205" a="1"/>
  <c r="EH18" i="205" a="1"/>
  <c r="DZ18" i="205" a="1"/>
  <c r="DR18" i="205" a="1"/>
  <c r="DJ18" i="205" a="1"/>
  <c r="DB18" i="205" a="1"/>
  <c r="CT18" i="205" a="1"/>
  <c r="CL18" i="205" a="1"/>
  <c r="CD18" i="205" a="1"/>
  <c r="BV18" i="205" a="1"/>
  <c r="BN18" i="205" a="1"/>
  <c r="BF18" i="205" a="1"/>
  <c r="AX18" i="205" a="1"/>
  <c r="AP18" i="205" a="1"/>
  <c r="AH18" i="205" a="1"/>
  <c r="Z18" i="205" a="1"/>
  <c r="R18" i="205" a="1"/>
  <c r="J18" i="205" a="1"/>
  <c r="MU18" i="205" a="1"/>
  <c r="MW18" i="205" a="1"/>
  <c r="MO18" i="205" a="1"/>
  <c r="MG18" i="205" a="1"/>
  <c r="LY18" i="205" a="1"/>
  <c r="LQ18" i="205" a="1"/>
  <c r="LI18" i="205" a="1"/>
  <c r="LA18" i="205" a="1"/>
  <c r="KS18" i="205" a="1"/>
  <c r="KK18" i="205" a="1"/>
  <c r="KC18" i="205" a="1"/>
  <c r="JU18" i="205" a="1"/>
  <c r="JM18" i="205" a="1"/>
  <c r="JE18" i="205" a="1"/>
  <c r="IW18" i="205" a="1"/>
  <c r="IO18" i="205" a="1"/>
  <c r="IG18" i="205" a="1"/>
  <c r="HY18" i="205" a="1"/>
  <c r="HQ18" i="205" a="1"/>
  <c r="HI18" i="205" a="1"/>
  <c r="HA18" i="205" a="1"/>
  <c r="GS18" i="205" a="1"/>
  <c r="GK18" i="205" a="1"/>
  <c r="GC18" i="205" a="1"/>
  <c r="FU18" i="205" a="1"/>
  <c r="FM18" i="205" a="1"/>
  <c r="FE18" i="205" a="1"/>
  <c r="EW18" i="205" a="1"/>
  <c r="EO18" i="205" a="1"/>
  <c r="EG18" i="205" a="1"/>
  <c r="DY18" i="205" a="1"/>
  <c r="DQ18" i="205" a="1"/>
  <c r="DI18" i="205" a="1"/>
  <c r="DA18" i="205" a="1"/>
  <c r="CS18" i="205" a="1"/>
  <c r="CK18" i="205" a="1"/>
  <c r="CC18" i="205" a="1"/>
  <c r="BU18" i="205" a="1"/>
  <c r="BM18" i="205" a="1"/>
  <c r="BE18" i="205" a="1"/>
  <c r="AW18" i="205" a="1"/>
  <c r="AO18" i="205" a="1"/>
  <c r="AG18" i="205" a="1"/>
  <c r="Y18" i="205" a="1"/>
  <c r="Q18" i="205" a="1"/>
  <c r="I18" i="205" a="1"/>
  <c r="ME18" i="205" a="1"/>
  <c r="HO18" i="205" a="1"/>
  <c r="FK18" i="205" a="1"/>
  <c r="DG18" i="205" a="1"/>
  <c r="BC18" i="205" a="1"/>
  <c r="LW18" i="205" a="1"/>
  <c r="MV18" i="205" a="1"/>
  <c r="MN18" i="205" a="1"/>
  <c r="MF18" i="205" a="1"/>
  <c r="LX18" i="205" a="1"/>
  <c r="LP18" i="205" a="1"/>
  <c r="LH18" i="205" a="1"/>
  <c r="KZ18" i="205" a="1"/>
  <c r="KR18" i="205" a="1"/>
  <c r="KJ18" i="205" a="1"/>
  <c r="KB18" i="205" a="1"/>
  <c r="JT18" i="205" a="1"/>
  <c r="JL18" i="205" a="1"/>
  <c r="JD18" i="205" a="1"/>
  <c r="IV18" i="205" a="1"/>
  <c r="IN18" i="205" a="1"/>
  <c r="IF18" i="205" a="1"/>
  <c r="HX18" i="205" a="1"/>
  <c r="HP18" i="205" a="1"/>
  <c r="HH18" i="205" a="1"/>
  <c r="GZ18" i="205" a="1"/>
  <c r="GR18" i="205" a="1"/>
  <c r="GJ18" i="205" a="1"/>
  <c r="GB18" i="205" a="1"/>
  <c r="FT18" i="205" a="1"/>
  <c r="FL18" i="205" a="1"/>
  <c r="FD18" i="205" a="1"/>
  <c r="EV18" i="205" a="1"/>
  <c r="EN18" i="205" a="1"/>
  <c r="EF18" i="205" a="1"/>
  <c r="DX18" i="205" a="1"/>
  <c r="DP18" i="205" a="1"/>
  <c r="DH18" i="205" a="1"/>
  <c r="CZ18" i="205" a="1"/>
  <c r="CR18" i="205" a="1"/>
  <c r="CJ18" i="205" a="1"/>
  <c r="CB18" i="205" a="1"/>
  <c r="BT18" i="205" a="1"/>
  <c r="BL18" i="205" a="1"/>
  <c r="BD18" i="205" a="1"/>
  <c r="AV18" i="205" a="1"/>
  <c r="AN18" i="205" a="1"/>
  <c r="AF18" i="205" a="1"/>
  <c r="X18" i="205" a="1"/>
  <c r="P18" i="205" a="1"/>
  <c r="H18" i="205" a="1"/>
  <c r="LO18" i="205" a="1"/>
  <c r="HW18" i="205" a="1"/>
  <c r="GQ18" i="205" a="1"/>
  <c r="FS18" i="205" a="1"/>
  <c r="EE18" i="205" a="1"/>
  <c r="CY18" i="205" a="1"/>
  <c r="BK18" i="205" a="1"/>
  <c r="MM18" i="205" a="1"/>
  <c r="IM18" i="205" a="1"/>
  <c r="GY18" i="205" a="1"/>
  <c r="EU18" i="205" a="1"/>
  <c r="CQ18" i="205" a="1"/>
  <c r="W18" i="205" a="1"/>
  <c r="C18" i="205" a="1"/>
  <c r="W18" i="205" l="1"/>
  <c r="CQ18" i="205"/>
  <c r="EU18" i="205"/>
  <c r="GY18" i="205"/>
  <c r="IM18" i="205"/>
  <c r="MM18" i="205"/>
  <c r="BK18" i="205"/>
  <c r="CY18" i="205"/>
  <c r="EE18" i="205"/>
  <c r="FS18" i="205"/>
  <c r="GQ18" i="205"/>
  <c r="HW18" i="205"/>
  <c r="LO18" i="205"/>
  <c r="H18" i="205"/>
  <c r="P18" i="205"/>
  <c r="X18" i="205"/>
  <c r="AF18" i="205"/>
  <c r="AN18" i="205"/>
  <c r="AV18" i="205"/>
  <c r="BD18" i="205"/>
  <c r="BL18" i="205"/>
  <c r="BT18" i="205"/>
  <c r="CB18" i="205"/>
  <c r="CJ18" i="205"/>
  <c r="CR18" i="205"/>
  <c r="CZ18" i="205"/>
  <c r="DH18" i="205"/>
  <c r="DP18" i="205"/>
  <c r="DX18" i="205"/>
  <c r="EF18" i="205"/>
  <c r="EN18" i="205"/>
  <c r="EV18" i="205"/>
  <c r="FD18" i="205"/>
  <c r="FL18" i="205"/>
  <c r="FT18" i="205"/>
  <c r="GB18" i="205"/>
  <c r="GJ18" i="205"/>
  <c r="GR18" i="205"/>
  <c r="GZ18" i="205"/>
  <c r="HH18" i="205"/>
  <c r="HP18" i="205"/>
  <c r="HX18" i="205"/>
  <c r="IF18" i="205"/>
  <c r="IN18" i="205"/>
  <c r="IV18" i="205"/>
  <c r="JD18" i="205"/>
  <c r="JL18" i="205"/>
  <c r="JT18" i="205"/>
  <c r="KB18" i="205"/>
  <c r="KJ18" i="205"/>
  <c r="KR18" i="205"/>
  <c r="KZ18" i="205"/>
  <c r="LH18" i="205"/>
  <c r="LP18" i="205"/>
  <c r="LX18" i="205"/>
  <c r="MF18" i="205"/>
  <c r="MN18" i="205"/>
  <c r="MV18" i="205"/>
  <c r="LW18" i="205"/>
  <c r="BC18" i="205"/>
  <c r="DG18" i="205"/>
  <c r="FK18" i="205"/>
  <c r="HO18" i="205"/>
  <c r="ME18" i="205"/>
  <c r="I18" i="205"/>
  <c r="Q18" i="205"/>
  <c r="Y18" i="205"/>
  <c r="AG18" i="205"/>
  <c r="AO18" i="205"/>
  <c r="AW18" i="205"/>
  <c r="BE18" i="205"/>
  <c r="BM18" i="205"/>
  <c r="BU18" i="205"/>
  <c r="CC18" i="205"/>
  <c r="CK18" i="205"/>
  <c r="CS18" i="205"/>
  <c r="DA18" i="205"/>
  <c r="DI18" i="205"/>
  <c r="DQ18" i="205"/>
  <c r="DY18" i="205"/>
  <c r="EG18" i="205"/>
  <c r="EO18" i="205"/>
  <c r="EW18" i="205"/>
  <c r="FE18" i="205"/>
  <c r="FM18" i="205"/>
  <c r="FU18" i="205"/>
  <c r="GC18" i="205"/>
  <c r="GK18" i="205"/>
  <c r="GS18" i="205"/>
  <c r="HA18" i="205"/>
  <c r="HI18" i="205"/>
  <c r="HQ18" i="205"/>
  <c r="HY18" i="205"/>
  <c r="IG18" i="205"/>
  <c r="IO18" i="205"/>
  <c r="IW18" i="205"/>
  <c r="JE18" i="205"/>
  <c r="JM18" i="205"/>
  <c r="JU18" i="205"/>
  <c r="KC18" i="205"/>
  <c r="KK18" i="205"/>
  <c r="KS18" i="205"/>
  <c r="LA18" i="205"/>
  <c r="LI18" i="205"/>
  <c r="LQ18" i="205"/>
  <c r="LY18" i="205"/>
  <c r="MG18" i="205"/>
  <c r="MO18" i="205"/>
  <c r="MW18" i="205"/>
  <c r="MU18" i="205"/>
  <c r="J18" i="205"/>
  <c r="R18" i="205"/>
  <c r="Z18" i="205"/>
  <c r="AH18" i="205"/>
  <c r="AP18" i="205"/>
  <c r="AX18" i="205"/>
  <c r="BF18" i="205"/>
  <c r="BN18" i="205"/>
  <c r="BV18" i="205"/>
  <c r="CD18" i="205"/>
  <c r="CL18" i="205"/>
  <c r="CT18" i="205"/>
  <c r="DB18" i="205"/>
  <c r="DJ18" i="205"/>
  <c r="DR18" i="205"/>
  <c r="DZ18" i="205"/>
  <c r="EH18" i="205"/>
  <c r="EP18" i="205"/>
  <c r="EX18" i="205"/>
  <c r="FF18" i="205"/>
  <c r="FN18" i="205"/>
  <c r="FV18" i="205"/>
  <c r="GD18" i="205"/>
  <c r="GL18" i="205"/>
  <c r="GT18" i="205"/>
  <c r="HB18" i="205"/>
  <c r="HJ18" i="205"/>
  <c r="HR18" i="205"/>
  <c r="HZ18" i="205"/>
  <c r="IH18" i="205"/>
  <c r="IP18" i="205"/>
  <c r="IX18" i="205"/>
  <c r="JF18" i="205"/>
  <c r="JN18" i="205"/>
  <c r="JV18" i="205"/>
  <c r="KD18" i="205"/>
  <c r="KL18" i="205"/>
  <c r="KT18" i="205"/>
  <c r="LB18" i="205"/>
  <c r="LJ18" i="205"/>
  <c r="LR18" i="205"/>
  <c r="LZ18" i="205"/>
  <c r="MH18" i="205"/>
  <c r="MP18" i="205"/>
  <c r="MX18" i="205"/>
  <c r="JS18" i="205"/>
  <c r="AE18" i="205"/>
  <c r="BS18" i="205"/>
  <c r="DW18" i="205"/>
  <c r="GA18" i="205"/>
  <c r="JK18" i="205"/>
  <c r="K18" i="205"/>
  <c r="S18" i="205"/>
  <c r="AA18" i="205"/>
  <c r="AI18" i="205"/>
  <c r="AQ18" i="205"/>
  <c r="AY18" i="205"/>
  <c r="BG18" i="205"/>
  <c r="BO18" i="205"/>
  <c r="BW18" i="205"/>
  <c r="CE18" i="205"/>
  <c r="CM18" i="205"/>
  <c r="CU18" i="205"/>
  <c r="DC18" i="205"/>
  <c r="DK18" i="205"/>
  <c r="DS18" i="205"/>
  <c r="EA18" i="205"/>
  <c r="EI18" i="205"/>
  <c r="EQ18" i="205"/>
  <c r="EY18" i="205"/>
  <c r="FG18" i="205"/>
  <c r="FO18" i="205"/>
  <c r="FW18" i="205"/>
  <c r="GE18" i="205"/>
  <c r="GM18" i="205"/>
  <c r="GU18" i="205"/>
  <c r="HC18" i="205"/>
  <c r="HK18" i="205"/>
  <c r="HS18" i="205"/>
  <c r="IA18" i="205"/>
  <c r="II18" i="205"/>
  <c r="IQ18" i="205"/>
  <c r="IY18" i="205"/>
  <c r="JG18" i="205"/>
  <c r="JO18" i="205"/>
  <c r="JW18" i="205"/>
  <c r="KE18" i="205"/>
  <c r="KM18" i="205"/>
  <c r="KU18" i="205"/>
  <c r="LC18" i="205"/>
  <c r="LK18" i="205"/>
  <c r="LS18" i="205"/>
  <c r="MA18" i="205"/>
  <c r="MI18" i="205"/>
  <c r="MQ18" i="205"/>
  <c r="MY18" i="205"/>
  <c r="IU18" i="205"/>
  <c r="O18" i="205"/>
  <c r="AU18" i="205"/>
  <c r="CI18" i="205"/>
  <c r="DO18" i="205"/>
  <c r="FC18" i="205"/>
  <c r="GI18" i="205"/>
  <c r="HG18" i="205"/>
  <c r="IE18" i="205"/>
  <c r="KY18" i="205"/>
  <c r="D18" i="205"/>
  <c r="L18" i="205"/>
  <c r="T18" i="205"/>
  <c r="AB18" i="205"/>
  <c r="AJ18" i="205"/>
  <c r="AR18" i="205"/>
  <c r="AZ18" i="205"/>
  <c r="BH18" i="205"/>
  <c r="BP18" i="205"/>
  <c r="BX18" i="205"/>
  <c r="CF18" i="205"/>
  <c r="CN18" i="205"/>
  <c r="CV18" i="205"/>
  <c r="DD18" i="205"/>
  <c r="DL18" i="205"/>
  <c r="DT18" i="205"/>
  <c r="EB18" i="205"/>
  <c r="EJ18" i="205"/>
  <c r="ER18" i="205"/>
  <c r="EZ18" i="205"/>
  <c r="FH18" i="205"/>
  <c r="FP18" i="205"/>
  <c r="FX18" i="205"/>
  <c r="GF18" i="205"/>
  <c r="GN18" i="205"/>
  <c r="GV18" i="205"/>
  <c r="HD18" i="205"/>
  <c r="HL18" i="205"/>
  <c r="HT18" i="205"/>
  <c r="IB18" i="205"/>
  <c r="IJ18" i="205"/>
  <c r="IR18" i="205"/>
  <c r="IZ18" i="205"/>
  <c r="JH18" i="205"/>
  <c r="JP18" i="205"/>
  <c r="JX18" i="205"/>
  <c r="KF18" i="205"/>
  <c r="KN18" i="205"/>
  <c r="KV18" i="205"/>
  <c r="LD18" i="205"/>
  <c r="LL18" i="205"/>
  <c r="LT18" i="205"/>
  <c r="MB18" i="205"/>
  <c r="MJ18" i="205"/>
  <c r="MR18" i="205"/>
  <c r="MZ18" i="205"/>
  <c r="JC18" i="205"/>
  <c r="AM18" i="205"/>
  <c r="CA18" i="205"/>
  <c r="EM18" i="205"/>
  <c r="KI18" i="205"/>
  <c r="E18" i="205"/>
  <c r="M18" i="205"/>
  <c r="U18" i="205"/>
  <c r="AC18" i="205"/>
  <c r="AK18" i="205"/>
  <c r="AS18" i="205"/>
  <c r="BA18" i="205"/>
  <c r="BI18" i="205"/>
  <c r="BQ18" i="205"/>
  <c r="BY18" i="205"/>
  <c r="CG18" i="205"/>
  <c r="CO18" i="205"/>
  <c r="CW18" i="205"/>
  <c r="DE18" i="205"/>
  <c r="DM18" i="205"/>
  <c r="DU18" i="205"/>
  <c r="EC18" i="205"/>
  <c r="EK18" i="205"/>
  <c r="ES18" i="205"/>
  <c r="FA18" i="205"/>
  <c r="FI18" i="205"/>
  <c r="FQ18" i="205"/>
  <c r="FY18" i="205"/>
  <c r="GG18" i="205"/>
  <c r="GO18" i="205"/>
  <c r="GW18" i="205"/>
  <c r="HE18" i="205"/>
  <c r="HM18" i="205"/>
  <c r="HU18" i="205"/>
  <c r="IC18" i="205"/>
  <c r="IK18" i="205"/>
  <c r="IS18" i="205"/>
  <c r="JA18" i="205"/>
  <c r="JI18" i="205"/>
  <c r="JQ18" i="205"/>
  <c r="JY18" i="205"/>
  <c r="KG18" i="205"/>
  <c r="KO18" i="205"/>
  <c r="KW18" i="205"/>
  <c r="LE18" i="205"/>
  <c r="LM18" i="205"/>
  <c r="LU18" i="205"/>
  <c r="MC18" i="205"/>
  <c r="MK18" i="205"/>
  <c r="MS18" i="205"/>
  <c r="NA18" i="205"/>
  <c r="KQ18" i="205"/>
  <c r="G18" i="205"/>
  <c r="LG18" i="205"/>
  <c r="F18" i="205"/>
  <c r="N18" i="205"/>
  <c r="V18" i="205"/>
  <c r="AD18" i="205"/>
  <c r="AL18" i="205"/>
  <c r="AT18" i="205"/>
  <c r="BB18" i="205"/>
  <c r="BJ18" i="205"/>
  <c r="BR18" i="205"/>
  <c r="BZ18" i="205"/>
  <c r="CH18" i="205"/>
  <c r="CP18" i="205"/>
  <c r="CX18" i="205"/>
  <c r="DF18" i="205"/>
  <c r="DN18" i="205"/>
  <c r="DV18" i="205"/>
  <c r="ED18" i="205"/>
  <c r="EL18" i="205"/>
  <c r="ET18" i="205"/>
  <c r="FB18" i="205"/>
  <c r="FJ18" i="205"/>
  <c r="FR18" i="205"/>
  <c r="FZ18" i="205"/>
  <c r="GH18" i="205"/>
  <c r="GP18" i="205"/>
  <c r="GX18" i="205"/>
  <c r="HF18" i="205"/>
  <c r="HN18" i="205"/>
  <c r="HV18" i="205"/>
  <c r="ID18" i="205"/>
  <c r="IL18" i="205"/>
  <c r="IT18" i="205"/>
  <c r="JB18" i="205"/>
  <c r="JJ18" i="205"/>
  <c r="JR18" i="205"/>
  <c r="JZ18" i="205"/>
  <c r="KH18" i="205"/>
  <c r="KP18" i="205"/>
  <c r="KX18" i="205"/>
  <c r="LF18" i="205"/>
  <c r="LN18" i="205"/>
  <c r="LV18" i="205"/>
  <c r="MD18" i="205"/>
  <c r="ML18" i="205"/>
  <c r="MT18" i="205"/>
  <c r="NB18" i="205"/>
  <c r="KA18" i="205"/>
  <c r="C18" i="205"/>
  <c r="NB16" i="205" l="1"/>
  <c r="NA16" i="205"/>
  <c r="MZ16" i="205"/>
  <c r="MY16" i="205"/>
  <c r="MX16" i="205"/>
  <c r="MW16" i="205"/>
  <c r="MV16" i="205"/>
  <c r="NB12" i="205"/>
  <c r="NB19" i="205" s="1"/>
  <c r="NA12" i="205"/>
  <c r="NA19" i="205" s="1"/>
  <c r="MZ12" i="205"/>
  <c r="MZ19" i="205" s="1"/>
  <c r="MY12" i="205"/>
  <c r="MY19" i="205" s="1"/>
  <c r="MX12" i="205"/>
  <c r="MX19" i="205" s="1"/>
  <c r="MW12" i="205"/>
  <c r="MW19" i="205" s="1"/>
  <c r="MV12" i="205"/>
  <c r="MV19" i="205" s="1"/>
  <c r="NB11" i="205"/>
  <c r="NA11" i="205"/>
  <c r="MZ11" i="205"/>
  <c r="MY11" i="205"/>
  <c r="MX11" i="205"/>
  <c r="MW11" i="205"/>
  <c r="MV11" i="205"/>
  <c r="NB9" i="205"/>
  <c r="NB10" i="205" s="1"/>
  <c r="NA9" i="205"/>
  <c r="NA10" i="205" s="1"/>
  <c r="MZ9" i="205"/>
  <c r="MZ10" i="205" s="1"/>
  <c r="MY9" i="205"/>
  <c r="MY10" i="205" s="1"/>
  <c r="MX9" i="205"/>
  <c r="MX10" i="205" s="1"/>
  <c r="MW9" i="205"/>
  <c r="MW10" i="205" s="1"/>
  <c r="MV9" i="205"/>
  <c r="MV10" i="205" s="1"/>
  <c r="MU16" i="205"/>
  <c r="MT16" i="205"/>
  <c r="MS16" i="205"/>
  <c r="MR16" i="205"/>
  <c r="MQ16" i="205"/>
  <c r="MP16" i="205"/>
  <c r="MO16" i="205"/>
  <c r="MU12" i="205"/>
  <c r="MU19" i="205" s="1"/>
  <c r="MT12" i="205"/>
  <c r="MT19" i="205" s="1"/>
  <c r="MS12" i="205"/>
  <c r="MS19" i="205" s="1"/>
  <c r="MR12" i="205"/>
  <c r="MR19" i="205" s="1"/>
  <c r="MQ12" i="205"/>
  <c r="MQ19" i="205" s="1"/>
  <c r="MP12" i="205"/>
  <c r="MP19" i="205" s="1"/>
  <c r="MO12" i="205"/>
  <c r="MO19" i="205" s="1"/>
  <c r="MU11" i="205"/>
  <c r="MT11" i="205"/>
  <c r="MS11" i="205"/>
  <c r="MR11" i="205"/>
  <c r="MQ11" i="205"/>
  <c r="MP11" i="205"/>
  <c r="MO11" i="205"/>
  <c r="MU9" i="205"/>
  <c r="MU10" i="205" s="1"/>
  <c r="MT9" i="205"/>
  <c r="MT10" i="205" s="1"/>
  <c r="MS9" i="205"/>
  <c r="MS10" i="205" s="1"/>
  <c r="MR9" i="205"/>
  <c r="MR10" i="205" s="1"/>
  <c r="MQ9" i="205"/>
  <c r="MQ10" i="205" s="1"/>
  <c r="MP9" i="205"/>
  <c r="MP10" i="205" s="1"/>
  <c r="MO9" i="205"/>
  <c r="MO10" i="205" s="1"/>
  <c r="MN16" i="205"/>
  <c r="MM16" i="205"/>
  <c r="ML16" i="205"/>
  <c r="MK16" i="205"/>
  <c r="MJ16" i="205"/>
  <c r="MI16" i="205"/>
  <c r="MH16" i="205"/>
  <c r="MN12" i="205"/>
  <c r="MN19" i="205" s="1"/>
  <c r="MM12" i="205"/>
  <c r="MM19" i="205" s="1"/>
  <c r="ML12" i="205"/>
  <c r="ML19" i="205" s="1"/>
  <c r="MK12" i="205"/>
  <c r="MK19" i="205" s="1"/>
  <c r="MJ12" i="205"/>
  <c r="MJ19" i="205" s="1"/>
  <c r="MI12" i="205"/>
  <c r="MI19" i="205" s="1"/>
  <c r="MH12" i="205"/>
  <c r="MH19" i="205" s="1"/>
  <c r="MN11" i="205"/>
  <c r="MM11" i="205"/>
  <c r="ML11" i="205"/>
  <c r="MK11" i="205"/>
  <c r="MJ11" i="205"/>
  <c r="MI11" i="205"/>
  <c r="MH11" i="205"/>
  <c r="MN9" i="205"/>
  <c r="MN10" i="205" s="1"/>
  <c r="MM9" i="205"/>
  <c r="MM10" i="205" s="1"/>
  <c r="ML9" i="205"/>
  <c r="ML10" i="205" s="1"/>
  <c r="MK9" i="205"/>
  <c r="MK10" i="205" s="1"/>
  <c r="MJ9" i="205"/>
  <c r="MJ10" i="205" s="1"/>
  <c r="MI9" i="205"/>
  <c r="MI10" i="205" s="1"/>
  <c r="MH9" i="205"/>
  <c r="MH10" i="205" s="1"/>
  <c r="MG16" i="205"/>
  <c r="MF16" i="205"/>
  <c r="ME16" i="205"/>
  <c r="MD16" i="205"/>
  <c r="MC16" i="205"/>
  <c r="MB16" i="205"/>
  <c r="MA16" i="205"/>
  <c r="MF12" i="205"/>
  <c r="MF19" i="205" s="1"/>
  <c r="ME12" i="205"/>
  <c r="ME19" i="205" s="1"/>
  <c r="MD12" i="205"/>
  <c r="MD19" i="205" s="1"/>
  <c r="MC12" i="205"/>
  <c r="MC19" i="205" s="1"/>
  <c r="MB12" i="205"/>
  <c r="MB19" i="205" s="1"/>
  <c r="MA12" i="205"/>
  <c r="MA19" i="205" s="1"/>
  <c r="MF11" i="205"/>
  <c r="ME11" i="205"/>
  <c r="MD11" i="205"/>
  <c r="MC11" i="205"/>
  <c r="MB11" i="205"/>
  <c r="MA11" i="205"/>
  <c r="MF9" i="205"/>
  <c r="MF10" i="205" s="1"/>
  <c r="ME9" i="205"/>
  <c r="ME10" i="205" s="1"/>
  <c r="MD9" i="205"/>
  <c r="MD10" i="205" s="1"/>
  <c r="MC9" i="205"/>
  <c r="MC10" i="205" s="1"/>
  <c r="MB9" i="205"/>
  <c r="MB10" i="205" s="1"/>
  <c r="MA9" i="205"/>
  <c r="MA10" i="205" s="1"/>
  <c r="MG5" i="205"/>
  <c r="MG9" i="205" s="1"/>
  <c r="MG10" i="205" s="1"/>
  <c r="LZ16" i="205"/>
  <c r="LY16" i="205"/>
  <c r="LX16" i="205"/>
  <c r="LW16" i="205"/>
  <c r="LV16" i="205"/>
  <c r="LU16" i="205"/>
  <c r="LT16" i="205"/>
  <c r="LZ12" i="205"/>
  <c r="LZ19" i="205" s="1"/>
  <c r="LY12" i="205"/>
  <c r="LY19" i="205" s="1"/>
  <c r="LX12" i="205"/>
  <c r="LX19" i="205" s="1"/>
  <c r="LW12" i="205"/>
  <c r="LW19" i="205" s="1"/>
  <c r="LV12" i="205"/>
  <c r="LV19" i="205" s="1"/>
  <c r="LU12" i="205"/>
  <c r="LU19" i="205" s="1"/>
  <c r="LT12" i="205"/>
  <c r="LT19" i="205" s="1"/>
  <c r="LZ11" i="205"/>
  <c r="LY11" i="205"/>
  <c r="LX11" i="205"/>
  <c r="LW11" i="205"/>
  <c r="LV11" i="205"/>
  <c r="LU11" i="205"/>
  <c r="LT11" i="205"/>
  <c r="LZ9" i="205"/>
  <c r="LZ10" i="205" s="1"/>
  <c r="LY9" i="205"/>
  <c r="LY10" i="205" s="1"/>
  <c r="LX9" i="205"/>
  <c r="LX10" i="205" s="1"/>
  <c r="LW9" i="205"/>
  <c r="LW10" i="205" s="1"/>
  <c r="LV9" i="205"/>
  <c r="LV10" i="205" s="1"/>
  <c r="LU9" i="205"/>
  <c r="LU10" i="205" s="1"/>
  <c r="LT9" i="205"/>
  <c r="LT10" i="205" s="1"/>
  <c r="LS16" i="205"/>
  <c r="LR16" i="205"/>
  <c r="LQ16" i="205"/>
  <c r="LP16" i="205"/>
  <c r="LO16" i="205"/>
  <c r="LN16" i="205"/>
  <c r="LM16" i="205"/>
  <c r="LS12" i="205"/>
  <c r="LS19" i="205" s="1"/>
  <c r="LR12" i="205"/>
  <c r="LR19" i="205" s="1"/>
  <c r="LQ12" i="205"/>
  <c r="LQ19" i="205" s="1"/>
  <c r="LP12" i="205"/>
  <c r="LP19" i="205" s="1"/>
  <c r="LO12" i="205"/>
  <c r="LO19" i="205" s="1"/>
  <c r="LN12" i="205"/>
  <c r="LN19" i="205" s="1"/>
  <c r="LM12" i="205"/>
  <c r="LM19" i="205" s="1"/>
  <c r="LS11" i="205"/>
  <c r="LR11" i="205"/>
  <c r="LQ11" i="205"/>
  <c r="LP11" i="205"/>
  <c r="LO11" i="205"/>
  <c r="LN11" i="205"/>
  <c r="LM11" i="205"/>
  <c r="LS9" i="205"/>
  <c r="LS10" i="205" s="1"/>
  <c r="LR9" i="205"/>
  <c r="LR10" i="205" s="1"/>
  <c r="LQ9" i="205"/>
  <c r="LQ10" i="205" s="1"/>
  <c r="LP9" i="205"/>
  <c r="LP10" i="205" s="1"/>
  <c r="LO9" i="205"/>
  <c r="LO10" i="205" s="1"/>
  <c r="LN9" i="205"/>
  <c r="LN10" i="205" s="1"/>
  <c r="LM9" i="205"/>
  <c r="LM10" i="205" s="1"/>
  <c r="LL16" i="205"/>
  <c r="LK16" i="205"/>
  <c r="LJ16" i="205"/>
  <c r="LI16" i="205"/>
  <c r="LH16" i="205"/>
  <c r="LG16" i="205"/>
  <c r="LF16" i="205"/>
  <c r="LL12" i="205"/>
  <c r="LL19" i="205" s="1"/>
  <c r="LK12" i="205"/>
  <c r="LK19" i="205" s="1"/>
  <c r="LJ12" i="205"/>
  <c r="LJ19" i="205" s="1"/>
  <c r="LI12" i="205"/>
  <c r="LI19" i="205" s="1"/>
  <c r="LH12" i="205"/>
  <c r="LH19" i="205" s="1"/>
  <c r="LG12" i="205"/>
  <c r="LG19" i="205" s="1"/>
  <c r="LF12" i="205"/>
  <c r="LF19" i="205" s="1"/>
  <c r="LL11" i="205"/>
  <c r="LK11" i="205"/>
  <c r="LJ11" i="205"/>
  <c r="LI11" i="205"/>
  <c r="LH11" i="205"/>
  <c r="LG11" i="205"/>
  <c r="LF11" i="205"/>
  <c r="LL9" i="205"/>
  <c r="LL10" i="205" s="1"/>
  <c r="LK9" i="205"/>
  <c r="LK10" i="205" s="1"/>
  <c r="LJ9" i="205"/>
  <c r="LJ10" i="205" s="1"/>
  <c r="LI9" i="205"/>
  <c r="LI10" i="205" s="1"/>
  <c r="LH9" i="205"/>
  <c r="LH10" i="205" s="1"/>
  <c r="LG9" i="205"/>
  <c r="LG10" i="205" s="1"/>
  <c r="LF9" i="205"/>
  <c r="LF10" i="205" s="1"/>
  <c r="LE16" i="205"/>
  <c r="LD16" i="205"/>
  <c r="LC16" i="205"/>
  <c r="LB16" i="205"/>
  <c r="LA16" i="205"/>
  <c r="KZ16" i="205"/>
  <c r="KY16" i="205"/>
  <c r="LE12" i="205"/>
  <c r="LE19" i="205" s="1"/>
  <c r="LD12" i="205"/>
  <c r="LD19" i="205" s="1"/>
  <c r="LC12" i="205"/>
  <c r="LC19" i="205" s="1"/>
  <c r="LB12" i="205"/>
  <c r="LB19" i="205" s="1"/>
  <c r="LA12" i="205"/>
  <c r="LA19" i="205" s="1"/>
  <c r="KZ12" i="205"/>
  <c r="KZ19" i="205" s="1"/>
  <c r="KY12" i="205"/>
  <c r="KY19" i="205" s="1"/>
  <c r="LE11" i="205"/>
  <c r="LD11" i="205"/>
  <c r="LC11" i="205"/>
  <c r="LB11" i="205"/>
  <c r="LA11" i="205"/>
  <c r="KZ11" i="205"/>
  <c r="KY11" i="205"/>
  <c r="LE9" i="205"/>
  <c r="LE10" i="205" s="1"/>
  <c r="LD9" i="205"/>
  <c r="LD10" i="205" s="1"/>
  <c r="LC9" i="205"/>
  <c r="LC10" i="205" s="1"/>
  <c r="LB9" i="205"/>
  <c r="LB10" i="205" s="1"/>
  <c r="LA9" i="205"/>
  <c r="LA10" i="205" s="1"/>
  <c r="KZ9" i="205"/>
  <c r="KZ10" i="205" s="1"/>
  <c r="KY9" i="205"/>
  <c r="KY10" i="205" s="1"/>
  <c r="KX16" i="205"/>
  <c r="KW16" i="205"/>
  <c r="KV16" i="205"/>
  <c r="KU16" i="205"/>
  <c r="KT16" i="205"/>
  <c r="KS16" i="205"/>
  <c r="KR16" i="205"/>
  <c r="KX12" i="205"/>
  <c r="KX19" i="205" s="1"/>
  <c r="KW12" i="205"/>
  <c r="KW19" i="205" s="1"/>
  <c r="KV12" i="205"/>
  <c r="KV19" i="205" s="1"/>
  <c r="KU12" i="205"/>
  <c r="KU19" i="205" s="1"/>
  <c r="KT12" i="205"/>
  <c r="KT19" i="205" s="1"/>
  <c r="KS12" i="205"/>
  <c r="KS19" i="205" s="1"/>
  <c r="KR12" i="205"/>
  <c r="KR19" i="205" s="1"/>
  <c r="KX11" i="205"/>
  <c r="KW11" i="205"/>
  <c r="KV11" i="205"/>
  <c r="KU11" i="205"/>
  <c r="KT11" i="205"/>
  <c r="KS11" i="205"/>
  <c r="KR11" i="205"/>
  <c r="KX9" i="205"/>
  <c r="KX10" i="205" s="1"/>
  <c r="KW9" i="205"/>
  <c r="KW10" i="205" s="1"/>
  <c r="KV9" i="205"/>
  <c r="KV10" i="205" s="1"/>
  <c r="KU9" i="205"/>
  <c r="KU10" i="205" s="1"/>
  <c r="KT9" i="205"/>
  <c r="KT10" i="205" s="1"/>
  <c r="KS9" i="205"/>
  <c r="KS10" i="205" s="1"/>
  <c r="KR9" i="205"/>
  <c r="KR10" i="205" s="1"/>
  <c r="KQ16" i="205"/>
  <c r="KP16" i="205"/>
  <c r="KO16" i="205"/>
  <c r="KN16" i="205"/>
  <c r="KM16" i="205"/>
  <c r="KL16" i="205"/>
  <c r="KK16" i="205"/>
  <c r="KQ12" i="205"/>
  <c r="KQ19" i="205" s="1"/>
  <c r="KP12" i="205"/>
  <c r="KP19" i="205" s="1"/>
  <c r="KO12" i="205"/>
  <c r="KO19" i="205" s="1"/>
  <c r="KN12" i="205"/>
  <c r="KN19" i="205" s="1"/>
  <c r="KM12" i="205"/>
  <c r="KM19" i="205" s="1"/>
  <c r="KL12" i="205"/>
  <c r="KL19" i="205" s="1"/>
  <c r="KK12" i="205"/>
  <c r="KK19" i="205" s="1"/>
  <c r="KQ11" i="205"/>
  <c r="KP11" i="205"/>
  <c r="KO11" i="205"/>
  <c r="KN11" i="205"/>
  <c r="KM11" i="205"/>
  <c r="KL11" i="205"/>
  <c r="KK11" i="205"/>
  <c r="KQ9" i="205"/>
  <c r="KQ10" i="205" s="1"/>
  <c r="KP9" i="205"/>
  <c r="KP10" i="205" s="1"/>
  <c r="KO9" i="205"/>
  <c r="KO10" i="205" s="1"/>
  <c r="KN9" i="205"/>
  <c r="KN10" i="205" s="1"/>
  <c r="KM9" i="205"/>
  <c r="KM10" i="205" s="1"/>
  <c r="KL9" i="205"/>
  <c r="KL10" i="205" s="1"/>
  <c r="KK9" i="205"/>
  <c r="KK10" i="205" s="1"/>
  <c r="KJ16" i="205"/>
  <c r="KI16" i="205"/>
  <c r="KH16" i="205"/>
  <c r="KG16" i="205"/>
  <c r="KF16" i="205"/>
  <c r="KE16" i="205"/>
  <c r="KD16" i="205"/>
  <c r="KJ12" i="205"/>
  <c r="KJ19" i="205" s="1"/>
  <c r="KI12" i="205"/>
  <c r="KI19" i="205" s="1"/>
  <c r="KH12" i="205"/>
  <c r="KH19" i="205" s="1"/>
  <c r="KG12" i="205"/>
  <c r="KG19" i="205" s="1"/>
  <c r="KF12" i="205"/>
  <c r="KF19" i="205" s="1"/>
  <c r="KE12" i="205"/>
  <c r="KE19" i="205" s="1"/>
  <c r="KD12" i="205"/>
  <c r="KD19" i="205" s="1"/>
  <c r="KJ11" i="205"/>
  <c r="KI11" i="205"/>
  <c r="KH11" i="205"/>
  <c r="KG11" i="205"/>
  <c r="KF11" i="205"/>
  <c r="KE11" i="205"/>
  <c r="KD11" i="205"/>
  <c r="KJ9" i="205"/>
  <c r="KJ10" i="205" s="1"/>
  <c r="KI9" i="205"/>
  <c r="KI10" i="205" s="1"/>
  <c r="KH9" i="205"/>
  <c r="KH10" i="205" s="1"/>
  <c r="KG9" i="205"/>
  <c r="KG10" i="205" s="1"/>
  <c r="KF9" i="205"/>
  <c r="KF10" i="205" s="1"/>
  <c r="KE9" i="205"/>
  <c r="KE10" i="205" s="1"/>
  <c r="KD9" i="205"/>
  <c r="KD10" i="205" s="1"/>
  <c r="KC16" i="205"/>
  <c r="KB16" i="205"/>
  <c r="KA16" i="205"/>
  <c r="JZ16" i="205"/>
  <c r="JY16" i="205"/>
  <c r="JX16" i="205"/>
  <c r="JW16" i="205"/>
  <c r="KC12" i="205"/>
  <c r="KC19" i="205" s="1"/>
  <c r="KB12" i="205"/>
  <c r="KB19" i="205" s="1"/>
  <c r="KA12" i="205"/>
  <c r="KA19" i="205" s="1"/>
  <c r="JZ12" i="205"/>
  <c r="JZ19" i="205" s="1"/>
  <c r="JY12" i="205"/>
  <c r="JY19" i="205" s="1"/>
  <c r="JX12" i="205"/>
  <c r="JX19" i="205" s="1"/>
  <c r="JW12" i="205"/>
  <c r="JW19" i="205" s="1"/>
  <c r="KC11" i="205"/>
  <c r="KB11" i="205"/>
  <c r="KA11" i="205"/>
  <c r="JZ11" i="205"/>
  <c r="JY11" i="205"/>
  <c r="JX11" i="205"/>
  <c r="JW11" i="205"/>
  <c r="KC9" i="205"/>
  <c r="KC10" i="205" s="1"/>
  <c r="KB9" i="205"/>
  <c r="KB10" i="205" s="1"/>
  <c r="KA9" i="205"/>
  <c r="KA10" i="205" s="1"/>
  <c r="JZ9" i="205"/>
  <c r="JZ10" i="205" s="1"/>
  <c r="JY9" i="205"/>
  <c r="JY10" i="205" s="1"/>
  <c r="JX9" i="205"/>
  <c r="JX10" i="205" s="1"/>
  <c r="JW9" i="205"/>
  <c r="JW10" i="205" s="1"/>
  <c r="JV16" i="205"/>
  <c r="JU16" i="205"/>
  <c r="JT16" i="205"/>
  <c r="JS16" i="205"/>
  <c r="JR16" i="205"/>
  <c r="JQ16" i="205"/>
  <c r="JP16" i="205"/>
  <c r="JV12" i="205"/>
  <c r="JV19" i="205" s="1"/>
  <c r="JU12" i="205"/>
  <c r="JU19" i="205" s="1"/>
  <c r="JT12" i="205"/>
  <c r="JT19" i="205" s="1"/>
  <c r="JS12" i="205"/>
  <c r="JS19" i="205" s="1"/>
  <c r="JR12" i="205"/>
  <c r="JR19" i="205" s="1"/>
  <c r="JQ12" i="205"/>
  <c r="JQ19" i="205" s="1"/>
  <c r="JP12" i="205"/>
  <c r="JP19" i="205" s="1"/>
  <c r="JV11" i="205"/>
  <c r="JU11" i="205"/>
  <c r="JT11" i="205"/>
  <c r="JS11" i="205"/>
  <c r="JR11" i="205"/>
  <c r="JQ11" i="205"/>
  <c r="JP11" i="205"/>
  <c r="JV9" i="205"/>
  <c r="JV10" i="205" s="1"/>
  <c r="JU9" i="205"/>
  <c r="JU10" i="205" s="1"/>
  <c r="JT9" i="205"/>
  <c r="JT10" i="205" s="1"/>
  <c r="JS9" i="205"/>
  <c r="JS10" i="205" s="1"/>
  <c r="JR9" i="205"/>
  <c r="JR10" i="205" s="1"/>
  <c r="JQ9" i="205"/>
  <c r="JQ10" i="205" s="1"/>
  <c r="JP9" i="205"/>
  <c r="JP10" i="205" s="1"/>
  <c r="JO16" i="205"/>
  <c r="JN16" i="205"/>
  <c r="JM16" i="205"/>
  <c r="JL16" i="205"/>
  <c r="JK16" i="205"/>
  <c r="JJ16" i="205"/>
  <c r="JI16" i="205"/>
  <c r="JO12" i="205"/>
  <c r="JO19" i="205" s="1"/>
  <c r="JN12" i="205"/>
  <c r="JN19" i="205" s="1"/>
  <c r="JM12" i="205"/>
  <c r="JM19" i="205" s="1"/>
  <c r="JL12" i="205"/>
  <c r="JL19" i="205" s="1"/>
  <c r="JK12" i="205"/>
  <c r="JK19" i="205" s="1"/>
  <c r="JJ12" i="205"/>
  <c r="JJ19" i="205" s="1"/>
  <c r="JI12" i="205"/>
  <c r="JI19" i="205" s="1"/>
  <c r="JO11" i="205"/>
  <c r="JN11" i="205"/>
  <c r="JM11" i="205"/>
  <c r="JL11" i="205"/>
  <c r="JK11" i="205"/>
  <c r="JJ11" i="205"/>
  <c r="JI11" i="205"/>
  <c r="JO9" i="205"/>
  <c r="JO10" i="205" s="1"/>
  <c r="JN9" i="205"/>
  <c r="JN10" i="205" s="1"/>
  <c r="JM9" i="205"/>
  <c r="JM10" i="205" s="1"/>
  <c r="JL9" i="205"/>
  <c r="JL10" i="205" s="1"/>
  <c r="JK9" i="205"/>
  <c r="JK10" i="205" s="1"/>
  <c r="JJ9" i="205"/>
  <c r="JJ10" i="205" s="1"/>
  <c r="JI9" i="205"/>
  <c r="JI10" i="205" s="1"/>
  <c r="JH16" i="205"/>
  <c r="JG16" i="205"/>
  <c r="JF16" i="205"/>
  <c r="JE16" i="205"/>
  <c r="JD16" i="205"/>
  <c r="JC16" i="205"/>
  <c r="JB16" i="205"/>
  <c r="JH12" i="205"/>
  <c r="JH19" i="205" s="1"/>
  <c r="JG12" i="205"/>
  <c r="JG19" i="205" s="1"/>
  <c r="JF12" i="205"/>
  <c r="JF19" i="205" s="1"/>
  <c r="JE12" i="205"/>
  <c r="JE19" i="205" s="1"/>
  <c r="JD12" i="205"/>
  <c r="JD19" i="205" s="1"/>
  <c r="JC12" i="205"/>
  <c r="JC19" i="205" s="1"/>
  <c r="JB12" i="205"/>
  <c r="JB19" i="205" s="1"/>
  <c r="JH11" i="205"/>
  <c r="JG11" i="205"/>
  <c r="JF11" i="205"/>
  <c r="JE11" i="205"/>
  <c r="JD11" i="205"/>
  <c r="JC11" i="205"/>
  <c r="JB11" i="205"/>
  <c r="JH9" i="205"/>
  <c r="JH10" i="205" s="1"/>
  <c r="JG9" i="205"/>
  <c r="JG10" i="205" s="1"/>
  <c r="JF9" i="205"/>
  <c r="JF10" i="205" s="1"/>
  <c r="JE9" i="205"/>
  <c r="JE10" i="205" s="1"/>
  <c r="JD9" i="205"/>
  <c r="JD10" i="205" s="1"/>
  <c r="JC9" i="205"/>
  <c r="JC10" i="205" s="1"/>
  <c r="JB9" i="205"/>
  <c r="JB10" i="205" s="1"/>
  <c r="JA16" i="205"/>
  <c r="IZ16" i="205"/>
  <c r="IY16" i="205"/>
  <c r="IX16" i="205"/>
  <c r="IW16" i="205"/>
  <c r="IV16" i="205"/>
  <c r="IU16" i="205"/>
  <c r="JA12" i="205"/>
  <c r="JA19" i="205" s="1"/>
  <c r="IZ12" i="205"/>
  <c r="IZ19" i="205" s="1"/>
  <c r="IY12" i="205"/>
  <c r="IY19" i="205" s="1"/>
  <c r="IX12" i="205"/>
  <c r="IX19" i="205" s="1"/>
  <c r="IW12" i="205"/>
  <c r="IW19" i="205" s="1"/>
  <c r="IV12" i="205"/>
  <c r="IV19" i="205" s="1"/>
  <c r="IU12" i="205"/>
  <c r="IU19" i="205" s="1"/>
  <c r="JA11" i="205"/>
  <c r="IZ11" i="205"/>
  <c r="IY11" i="205"/>
  <c r="IX11" i="205"/>
  <c r="IW11" i="205"/>
  <c r="IV11" i="205"/>
  <c r="IU11" i="205"/>
  <c r="JA9" i="205"/>
  <c r="JA10" i="205" s="1"/>
  <c r="IZ9" i="205"/>
  <c r="IZ10" i="205" s="1"/>
  <c r="IY9" i="205"/>
  <c r="IY10" i="205" s="1"/>
  <c r="IX9" i="205"/>
  <c r="IX10" i="205" s="1"/>
  <c r="IW9" i="205"/>
  <c r="IW10" i="205" s="1"/>
  <c r="IV9" i="205"/>
  <c r="IV10" i="205" s="1"/>
  <c r="IU9" i="205"/>
  <c r="IU10" i="205" s="1"/>
  <c r="IT16" i="205"/>
  <c r="IS16" i="205"/>
  <c r="IR16" i="205"/>
  <c r="IQ16" i="205"/>
  <c r="IP16" i="205"/>
  <c r="IO16" i="205"/>
  <c r="IN16" i="205"/>
  <c r="IT12" i="205"/>
  <c r="IT19" i="205" s="1"/>
  <c r="IS12" i="205"/>
  <c r="IS19" i="205" s="1"/>
  <c r="IR12" i="205"/>
  <c r="IR19" i="205" s="1"/>
  <c r="IQ12" i="205"/>
  <c r="IQ19" i="205" s="1"/>
  <c r="IP12" i="205"/>
  <c r="IP19" i="205" s="1"/>
  <c r="IO12" i="205"/>
  <c r="IO19" i="205" s="1"/>
  <c r="IN12" i="205"/>
  <c r="IN19" i="205" s="1"/>
  <c r="IT11" i="205"/>
  <c r="IS11" i="205"/>
  <c r="IR11" i="205"/>
  <c r="IQ11" i="205"/>
  <c r="IP11" i="205"/>
  <c r="IO11" i="205"/>
  <c r="IN11" i="205"/>
  <c r="IT9" i="205"/>
  <c r="IT10" i="205" s="1"/>
  <c r="IS9" i="205"/>
  <c r="IS10" i="205" s="1"/>
  <c r="IR9" i="205"/>
  <c r="IR10" i="205" s="1"/>
  <c r="IQ9" i="205"/>
  <c r="IQ10" i="205" s="1"/>
  <c r="IP9" i="205"/>
  <c r="IP10" i="205" s="1"/>
  <c r="IO9" i="205"/>
  <c r="IO10" i="205" s="1"/>
  <c r="IN9" i="205"/>
  <c r="IN10" i="205" s="1"/>
  <c r="IM16" i="205"/>
  <c r="IL16" i="205"/>
  <c r="IK16" i="205"/>
  <c r="IJ16" i="205"/>
  <c r="II16" i="205"/>
  <c r="IH16" i="205"/>
  <c r="IG16" i="205"/>
  <c r="IM12" i="205"/>
  <c r="IM19" i="205" s="1"/>
  <c r="IL12" i="205"/>
  <c r="IL19" i="205" s="1"/>
  <c r="IK12" i="205"/>
  <c r="IK19" i="205" s="1"/>
  <c r="IJ12" i="205"/>
  <c r="IJ19" i="205" s="1"/>
  <c r="II12" i="205"/>
  <c r="II19" i="205" s="1"/>
  <c r="IH12" i="205"/>
  <c r="IH19" i="205" s="1"/>
  <c r="IM11" i="205"/>
  <c r="IL11" i="205"/>
  <c r="IK11" i="205"/>
  <c r="IJ11" i="205"/>
  <c r="II11" i="205"/>
  <c r="IH11" i="205"/>
  <c r="IG11" i="205"/>
  <c r="IM9" i="205"/>
  <c r="IM10" i="205" s="1"/>
  <c r="IL9" i="205"/>
  <c r="IL10" i="205" s="1"/>
  <c r="IK9" i="205"/>
  <c r="IK10" i="205" s="1"/>
  <c r="IJ9" i="205"/>
  <c r="IJ10" i="205" s="1"/>
  <c r="II9" i="205"/>
  <c r="II10" i="205" s="1"/>
  <c r="IH9" i="205"/>
  <c r="IH10" i="205" s="1"/>
  <c r="IG9" i="205"/>
  <c r="IG10" i="205" s="1"/>
  <c r="IG6" i="205"/>
  <c r="IG12" i="205" s="1"/>
  <c r="IG19" i="205" s="1"/>
  <c r="IF16" i="205"/>
  <c r="IE16" i="205"/>
  <c r="ID16" i="205"/>
  <c r="IC16" i="205"/>
  <c r="IB16" i="205"/>
  <c r="IA16" i="205"/>
  <c r="HZ16" i="205"/>
  <c r="IF12" i="205"/>
  <c r="IF19" i="205" s="1"/>
  <c r="IE12" i="205"/>
  <c r="IE19" i="205" s="1"/>
  <c r="ID12" i="205"/>
  <c r="ID19" i="205" s="1"/>
  <c r="IC12" i="205"/>
  <c r="IC19" i="205" s="1"/>
  <c r="IB12" i="205"/>
  <c r="IB19" i="205" s="1"/>
  <c r="IA12" i="205"/>
  <c r="IA19" i="205" s="1"/>
  <c r="HZ12" i="205"/>
  <c r="HZ19" i="205" s="1"/>
  <c r="IF11" i="205"/>
  <c r="IE11" i="205"/>
  <c r="ID11" i="205"/>
  <c r="IC11" i="205"/>
  <c r="IB11" i="205"/>
  <c r="IA11" i="205"/>
  <c r="HZ11" i="205"/>
  <c r="IF9" i="205"/>
  <c r="IF10" i="205" s="1"/>
  <c r="IE9" i="205"/>
  <c r="IE10" i="205" s="1"/>
  <c r="ID9" i="205"/>
  <c r="ID10" i="205" s="1"/>
  <c r="IC9" i="205"/>
  <c r="IC10" i="205" s="1"/>
  <c r="IB9" i="205"/>
  <c r="IB10" i="205" s="1"/>
  <c r="IA9" i="205"/>
  <c r="IA10" i="205" s="1"/>
  <c r="HZ9" i="205"/>
  <c r="HZ10" i="205" s="1"/>
  <c r="HY16" i="205"/>
  <c r="HX16" i="205"/>
  <c r="HW16" i="205"/>
  <c r="HV16" i="205"/>
  <c r="HU16" i="205"/>
  <c r="HT16" i="205"/>
  <c r="HS16" i="205"/>
  <c r="HY12" i="205"/>
  <c r="HY19" i="205" s="1"/>
  <c r="HX12" i="205"/>
  <c r="HX19" i="205" s="1"/>
  <c r="HW12" i="205"/>
  <c r="HW19" i="205" s="1"/>
  <c r="HV12" i="205"/>
  <c r="HV19" i="205" s="1"/>
  <c r="HU12" i="205"/>
  <c r="HU19" i="205" s="1"/>
  <c r="HT12" i="205"/>
  <c r="HT19" i="205" s="1"/>
  <c r="HS12" i="205"/>
  <c r="HS19" i="205" s="1"/>
  <c r="HY11" i="205"/>
  <c r="HX11" i="205"/>
  <c r="HW11" i="205"/>
  <c r="HV11" i="205"/>
  <c r="HU11" i="205"/>
  <c r="HT11" i="205"/>
  <c r="HS11" i="205"/>
  <c r="HY9" i="205"/>
  <c r="HY10" i="205" s="1"/>
  <c r="HX9" i="205"/>
  <c r="HX10" i="205" s="1"/>
  <c r="HW9" i="205"/>
  <c r="HW10" i="205" s="1"/>
  <c r="HV9" i="205"/>
  <c r="HV10" i="205" s="1"/>
  <c r="HU9" i="205"/>
  <c r="HU10" i="205" s="1"/>
  <c r="HT9" i="205"/>
  <c r="HT10" i="205" s="1"/>
  <c r="HS9" i="205"/>
  <c r="HS10" i="205" s="1"/>
  <c r="HR16" i="205"/>
  <c r="HQ16" i="205"/>
  <c r="HP16" i="205"/>
  <c r="HO16" i="205"/>
  <c r="HN16" i="205"/>
  <c r="HM16" i="205"/>
  <c r="HL16" i="205"/>
  <c r="HR12" i="205"/>
  <c r="HR19" i="205" s="1"/>
  <c r="HQ12" i="205"/>
  <c r="HQ19" i="205" s="1"/>
  <c r="HP12" i="205"/>
  <c r="HP19" i="205" s="1"/>
  <c r="HO12" i="205"/>
  <c r="HO19" i="205" s="1"/>
  <c r="HN12" i="205"/>
  <c r="HN19" i="205" s="1"/>
  <c r="HM12" i="205"/>
  <c r="HM19" i="205" s="1"/>
  <c r="HL12" i="205"/>
  <c r="HL19" i="205" s="1"/>
  <c r="HR11" i="205"/>
  <c r="HQ11" i="205"/>
  <c r="HP11" i="205"/>
  <c r="HO11" i="205"/>
  <c r="HN11" i="205"/>
  <c r="HM11" i="205"/>
  <c r="HL11" i="205"/>
  <c r="HR9" i="205"/>
  <c r="HR10" i="205" s="1"/>
  <c r="HQ9" i="205"/>
  <c r="HQ10" i="205" s="1"/>
  <c r="HP9" i="205"/>
  <c r="HP10" i="205" s="1"/>
  <c r="HO9" i="205"/>
  <c r="HO10" i="205" s="1"/>
  <c r="HN9" i="205"/>
  <c r="HN10" i="205" s="1"/>
  <c r="HM9" i="205"/>
  <c r="HM10" i="205" s="1"/>
  <c r="HL9" i="205"/>
  <c r="HL10" i="205" s="1"/>
  <c r="HK16" i="205"/>
  <c r="HJ16" i="205"/>
  <c r="HI16" i="205"/>
  <c r="HH16" i="205"/>
  <c r="HG16" i="205"/>
  <c r="HF16" i="205"/>
  <c r="HE16" i="205"/>
  <c r="HK12" i="205"/>
  <c r="HK19" i="205" s="1"/>
  <c r="HJ12" i="205"/>
  <c r="HJ19" i="205" s="1"/>
  <c r="HI12" i="205"/>
  <c r="HI19" i="205" s="1"/>
  <c r="HH12" i="205"/>
  <c r="HH19" i="205" s="1"/>
  <c r="HG12" i="205"/>
  <c r="HG19" i="205" s="1"/>
  <c r="HF12" i="205"/>
  <c r="HF19" i="205" s="1"/>
  <c r="HE12" i="205"/>
  <c r="HE19" i="205" s="1"/>
  <c r="HK11" i="205"/>
  <c r="HJ11" i="205"/>
  <c r="HI11" i="205"/>
  <c r="HH11" i="205"/>
  <c r="HG11" i="205"/>
  <c r="HF11" i="205"/>
  <c r="HE11" i="205"/>
  <c r="HK10" i="205"/>
  <c r="HK9" i="205"/>
  <c r="HJ9" i="205"/>
  <c r="HJ10" i="205" s="1"/>
  <c r="HI9" i="205"/>
  <c r="HI10" i="205" s="1"/>
  <c r="HH9" i="205"/>
  <c r="HH10" i="205" s="1"/>
  <c r="HG9" i="205"/>
  <c r="HG10" i="205" s="1"/>
  <c r="HF9" i="205"/>
  <c r="HF10" i="205" s="1"/>
  <c r="HE9" i="205"/>
  <c r="HE10" i="205" s="1"/>
  <c r="HD16" i="205"/>
  <c r="HC16" i="205"/>
  <c r="HB16" i="205"/>
  <c r="HA16" i="205"/>
  <c r="GZ16" i="205"/>
  <c r="GY16" i="205"/>
  <c r="GX16" i="205"/>
  <c r="HD12" i="205"/>
  <c r="HD19" i="205" s="1"/>
  <c r="HC12" i="205"/>
  <c r="HC19" i="205" s="1"/>
  <c r="HB12" i="205"/>
  <c r="HB19" i="205" s="1"/>
  <c r="HA12" i="205"/>
  <c r="HA19" i="205" s="1"/>
  <c r="GZ12" i="205"/>
  <c r="GZ19" i="205" s="1"/>
  <c r="GY12" i="205"/>
  <c r="GY19" i="205" s="1"/>
  <c r="GX12" i="205"/>
  <c r="GX19" i="205" s="1"/>
  <c r="HD11" i="205"/>
  <c r="HC11" i="205"/>
  <c r="HB11" i="205"/>
  <c r="HA11" i="205"/>
  <c r="GZ11" i="205"/>
  <c r="GY11" i="205"/>
  <c r="GX11" i="205"/>
  <c r="HD10" i="205"/>
  <c r="HD9" i="205"/>
  <c r="HC9" i="205"/>
  <c r="HC10" i="205" s="1"/>
  <c r="HB9" i="205"/>
  <c r="HB10" i="205" s="1"/>
  <c r="HA9" i="205"/>
  <c r="HA10" i="205" s="1"/>
  <c r="GZ9" i="205"/>
  <c r="GZ10" i="205" s="1"/>
  <c r="GY9" i="205"/>
  <c r="GY10" i="205" s="1"/>
  <c r="GX9" i="205"/>
  <c r="GX10" i="205" s="1"/>
  <c r="GW16" i="205"/>
  <c r="GV16" i="205"/>
  <c r="GU16" i="205"/>
  <c r="GT16" i="205"/>
  <c r="GS16" i="205"/>
  <c r="GR16" i="205"/>
  <c r="GQ16" i="205"/>
  <c r="GW12" i="205"/>
  <c r="GW19" i="205" s="1"/>
  <c r="GV12" i="205"/>
  <c r="GV19" i="205" s="1"/>
  <c r="GU12" i="205"/>
  <c r="GU19" i="205" s="1"/>
  <c r="GT12" i="205"/>
  <c r="GT19" i="205" s="1"/>
  <c r="GS12" i="205"/>
  <c r="GS19" i="205" s="1"/>
  <c r="GR12" i="205"/>
  <c r="GR19" i="205" s="1"/>
  <c r="GQ12" i="205"/>
  <c r="GQ19" i="205" s="1"/>
  <c r="GW11" i="205"/>
  <c r="GV11" i="205"/>
  <c r="GU11" i="205"/>
  <c r="GT11" i="205"/>
  <c r="GS11" i="205"/>
  <c r="GR11" i="205"/>
  <c r="GQ11" i="205"/>
  <c r="GW9" i="205"/>
  <c r="GW10" i="205" s="1"/>
  <c r="GV9" i="205"/>
  <c r="GV10" i="205" s="1"/>
  <c r="GU9" i="205"/>
  <c r="GU10" i="205" s="1"/>
  <c r="GT9" i="205"/>
  <c r="GT10" i="205" s="1"/>
  <c r="GS9" i="205"/>
  <c r="GS10" i="205" s="1"/>
  <c r="GR9" i="205"/>
  <c r="GR10" i="205" s="1"/>
  <c r="GQ9" i="205"/>
  <c r="GQ10" i="205" s="1"/>
  <c r="GP16" i="205"/>
  <c r="GO16" i="205"/>
  <c r="GN16" i="205"/>
  <c r="GM16" i="205"/>
  <c r="GL16" i="205"/>
  <c r="GK16" i="205"/>
  <c r="GJ16" i="205"/>
  <c r="GP12" i="205"/>
  <c r="GP19" i="205" s="1"/>
  <c r="GO12" i="205"/>
  <c r="GO19" i="205" s="1"/>
  <c r="GN12" i="205"/>
  <c r="GN19" i="205" s="1"/>
  <c r="GM12" i="205"/>
  <c r="GM19" i="205" s="1"/>
  <c r="GL12" i="205"/>
  <c r="GL19" i="205" s="1"/>
  <c r="GK12" i="205"/>
  <c r="GK19" i="205" s="1"/>
  <c r="GJ12" i="205"/>
  <c r="GJ19" i="205" s="1"/>
  <c r="GP11" i="205"/>
  <c r="GO11" i="205"/>
  <c r="GN11" i="205"/>
  <c r="GM11" i="205"/>
  <c r="GL11" i="205"/>
  <c r="GK11" i="205"/>
  <c r="GJ11" i="205"/>
  <c r="GP9" i="205"/>
  <c r="GP10" i="205" s="1"/>
  <c r="GO9" i="205"/>
  <c r="GO10" i="205" s="1"/>
  <c r="GN9" i="205"/>
  <c r="GN10" i="205" s="1"/>
  <c r="GM9" i="205"/>
  <c r="GM10" i="205" s="1"/>
  <c r="GL9" i="205"/>
  <c r="GL10" i="205" s="1"/>
  <c r="GK9" i="205"/>
  <c r="GK10" i="205" s="1"/>
  <c r="GJ9" i="205"/>
  <c r="GJ10" i="205" s="1"/>
  <c r="GI16" i="205"/>
  <c r="GH16" i="205"/>
  <c r="GG16" i="205"/>
  <c r="GF16" i="205"/>
  <c r="GE16" i="205"/>
  <c r="GD16" i="205"/>
  <c r="GC16" i="205"/>
  <c r="GI12" i="205"/>
  <c r="GI19" i="205" s="1"/>
  <c r="GH12" i="205"/>
  <c r="GH19" i="205" s="1"/>
  <c r="GG12" i="205"/>
  <c r="GG19" i="205" s="1"/>
  <c r="GF12" i="205"/>
  <c r="GF19" i="205" s="1"/>
  <c r="GE12" i="205"/>
  <c r="GE19" i="205" s="1"/>
  <c r="GD12" i="205"/>
  <c r="GD19" i="205" s="1"/>
  <c r="GC12" i="205"/>
  <c r="GC19" i="205" s="1"/>
  <c r="GI11" i="205"/>
  <c r="GH11" i="205"/>
  <c r="GG11" i="205"/>
  <c r="GF11" i="205"/>
  <c r="GE11" i="205"/>
  <c r="GD11" i="205"/>
  <c r="GC11" i="205"/>
  <c r="GI9" i="205"/>
  <c r="GI10" i="205" s="1"/>
  <c r="GH9" i="205"/>
  <c r="GH10" i="205" s="1"/>
  <c r="GG9" i="205"/>
  <c r="GG10" i="205" s="1"/>
  <c r="GF9" i="205"/>
  <c r="GF10" i="205" s="1"/>
  <c r="GE9" i="205"/>
  <c r="GE10" i="205" s="1"/>
  <c r="GD9" i="205"/>
  <c r="GD10" i="205" s="1"/>
  <c r="GC9" i="205"/>
  <c r="GC10" i="205" s="1"/>
  <c r="GB16" i="205"/>
  <c r="GA16" i="205"/>
  <c r="FZ16" i="205"/>
  <c r="FY16" i="205"/>
  <c r="FX16" i="205"/>
  <c r="FW16" i="205"/>
  <c r="FV16" i="205"/>
  <c r="GB12" i="205"/>
  <c r="GB19" i="205" s="1"/>
  <c r="GA12" i="205"/>
  <c r="GA19" i="205" s="1"/>
  <c r="FZ12" i="205"/>
  <c r="FZ19" i="205" s="1"/>
  <c r="FX12" i="205"/>
  <c r="FX19" i="205" s="1"/>
  <c r="FV12" i="205"/>
  <c r="FV19" i="205" s="1"/>
  <c r="GB11" i="205"/>
  <c r="GA11" i="205"/>
  <c r="FZ11" i="205"/>
  <c r="FX11" i="205"/>
  <c r="FV11" i="205"/>
  <c r="GB10" i="205"/>
  <c r="GB9" i="205"/>
  <c r="GA9" i="205"/>
  <c r="GA10" i="205" s="1"/>
  <c r="FZ9" i="205"/>
  <c r="FZ10" i="205" s="1"/>
  <c r="FX9" i="205"/>
  <c r="FX10" i="205" s="1"/>
  <c r="FV9" i="205"/>
  <c r="FV10" i="205" s="1"/>
  <c r="FY7" i="205"/>
  <c r="FY12" i="205" s="1"/>
  <c r="FY19" i="205" s="1"/>
  <c r="FW7" i="205"/>
  <c r="FW12" i="205" s="1"/>
  <c r="FW19" i="205" s="1"/>
  <c r="FU16" i="205"/>
  <c r="FT16" i="205"/>
  <c r="FS16" i="205"/>
  <c r="FR16" i="205"/>
  <c r="FQ16" i="205"/>
  <c r="FP16" i="205"/>
  <c r="FO16" i="205"/>
  <c r="FU12" i="205"/>
  <c r="FU19" i="205" s="1"/>
  <c r="FT12" i="205"/>
  <c r="FT19" i="205" s="1"/>
  <c r="FS12" i="205"/>
  <c r="FS19" i="205" s="1"/>
  <c r="FR12" i="205"/>
  <c r="FR19" i="205" s="1"/>
  <c r="FQ12" i="205"/>
  <c r="FQ19" i="205" s="1"/>
  <c r="FP12" i="205"/>
  <c r="FP19" i="205" s="1"/>
  <c r="FO12" i="205"/>
  <c r="FO19" i="205" s="1"/>
  <c r="FU11" i="205"/>
  <c r="FT11" i="205"/>
  <c r="FS11" i="205"/>
  <c r="FR11" i="205"/>
  <c r="FQ11" i="205"/>
  <c r="FP11" i="205"/>
  <c r="FO11" i="205"/>
  <c r="FU9" i="205"/>
  <c r="FU10" i="205" s="1"/>
  <c r="FT9" i="205"/>
  <c r="FT10" i="205" s="1"/>
  <c r="FS9" i="205"/>
  <c r="FS10" i="205" s="1"/>
  <c r="FR9" i="205"/>
  <c r="FR10" i="205" s="1"/>
  <c r="FQ9" i="205"/>
  <c r="FQ10" i="205" s="1"/>
  <c r="FP9" i="205"/>
  <c r="FP10" i="205" s="1"/>
  <c r="FO9" i="205"/>
  <c r="FO10" i="205" s="1"/>
  <c r="FN16" i="205"/>
  <c r="FM16" i="205"/>
  <c r="FL16" i="205"/>
  <c r="FK16" i="205"/>
  <c r="FJ16" i="205"/>
  <c r="FI16" i="205"/>
  <c r="FH16" i="205"/>
  <c r="FN12" i="205"/>
  <c r="FN19" i="205" s="1"/>
  <c r="FM12" i="205"/>
  <c r="FM19" i="205" s="1"/>
  <c r="FL12" i="205"/>
  <c r="FL19" i="205" s="1"/>
  <c r="FK12" i="205"/>
  <c r="FK19" i="205" s="1"/>
  <c r="FJ12" i="205"/>
  <c r="FJ19" i="205" s="1"/>
  <c r="FI12" i="205"/>
  <c r="FI19" i="205" s="1"/>
  <c r="FH12" i="205"/>
  <c r="FH19" i="205" s="1"/>
  <c r="FN11" i="205"/>
  <c r="FM11" i="205"/>
  <c r="FL11" i="205"/>
  <c r="FK11" i="205"/>
  <c r="FJ11" i="205"/>
  <c r="FI11" i="205"/>
  <c r="FH11" i="205"/>
  <c r="FN9" i="205"/>
  <c r="FN10" i="205" s="1"/>
  <c r="FM9" i="205"/>
  <c r="FM10" i="205" s="1"/>
  <c r="FL9" i="205"/>
  <c r="FL10" i="205" s="1"/>
  <c r="FK9" i="205"/>
  <c r="FK10" i="205" s="1"/>
  <c r="FJ9" i="205"/>
  <c r="FJ10" i="205" s="1"/>
  <c r="FI9" i="205"/>
  <c r="FI10" i="205" s="1"/>
  <c r="FH9" i="205"/>
  <c r="FH10" i="205" s="1"/>
  <c r="FG16" i="205"/>
  <c r="FF16" i="205"/>
  <c r="FE16" i="205"/>
  <c r="FD16" i="205"/>
  <c r="FC16" i="205"/>
  <c r="FB16" i="205"/>
  <c r="FA16" i="205"/>
  <c r="FG12" i="205"/>
  <c r="FG19" i="205" s="1"/>
  <c r="FF12" i="205"/>
  <c r="FF19" i="205" s="1"/>
  <c r="FE12" i="205"/>
  <c r="FE19" i="205" s="1"/>
  <c r="FD12" i="205"/>
  <c r="FD19" i="205" s="1"/>
  <c r="FC12" i="205"/>
  <c r="FC19" i="205" s="1"/>
  <c r="FB12" i="205"/>
  <c r="FB19" i="205" s="1"/>
  <c r="FA12" i="205"/>
  <c r="FA19" i="205" s="1"/>
  <c r="FG11" i="205"/>
  <c r="FF11" i="205"/>
  <c r="FE11" i="205"/>
  <c r="FD11" i="205"/>
  <c r="FC11" i="205"/>
  <c r="FB11" i="205"/>
  <c r="FA11" i="205"/>
  <c r="FG9" i="205"/>
  <c r="FG10" i="205" s="1"/>
  <c r="FF9" i="205"/>
  <c r="FF10" i="205" s="1"/>
  <c r="FE9" i="205"/>
  <c r="FE10" i="205" s="1"/>
  <c r="FD9" i="205"/>
  <c r="FD10" i="205" s="1"/>
  <c r="FC9" i="205"/>
  <c r="FC10" i="205" s="1"/>
  <c r="FB9" i="205"/>
  <c r="FB10" i="205" s="1"/>
  <c r="FA9" i="205"/>
  <c r="FA10" i="205" s="1"/>
  <c r="EZ16" i="205"/>
  <c r="EY16" i="205"/>
  <c r="EX16" i="205"/>
  <c r="EW16" i="205"/>
  <c r="EV16" i="205"/>
  <c r="EU16" i="205"/>
  <c r="ET16" i="205"/>
  <c r="EZ12" i="205"/>
  <c r="EZ19" i="205" s="1"/>
  <c r="EY12" i="205"/>
  <c r="EY19" i="205" s="1"/>
  <c r="EX12" i="205"/>
  <c r="EX19" i="205" s="1"/>
  <c r="EW12" i="205"/>
  <c r="EW19" i="205" s="1"/>
  <c r="EV12" i="205"/>
  <c r="EV19" i="205" s="1"/>
  <c r="EU12" i="205"/>
  <c r="EU19" i="205" s="1"/>
  <c r="ET12" i="205"/>
  <c r="ET19" i="205" s="1"/>
  <c r="EZ11" i="205"/>
  <c r="EY11" i="205"/>
  <c r="EX11" i="205"/>
  <c r="EW11" i="205"/>
  <c r="EV11" i="205"/>
  <c r="EU11" i="205"/>
  <c r="ET11" i="205"/>
  <c r="EZ9" i="205"/>
  <c r="EZ10" i="205" s="1"/>
  <c r="EY9" i="205"/>
  <c r="EY10" i="205" s="1"/>
  <c r="EX9" i="205"/>
  <c r="EX10" i="205" s="1"/>
  <c r="EW9" i="205"/>
  <c r="EW10" i="205" s="1"/>
  <c r="EV9" i="205"/>
  <c r="EV10" i="205" s="1"/>
  <c r="EU9" i="205"/>
  <c r="EU10" i="205" s="1"/>
  <c r="ET9" i="205"/>
  <c r="ET10" i="205" s="1"/>
  <c r="ES16" i="205"/>
  <c r="ER16" i="205"/>
  <c r="EQ16" i="205"/>
  <c r="EP16" i="205"/>
  <c r="EO16" i="205"/>
  <c r="EN16" i="205"/>
  <c r="EM16" i="205"/>
  <c r="ES12" i="205"/>
  <c r="ES19" i="205" s="1"/>
  <c r="ER12" i="205"/>
  <c r="ER19" i="205" s="1"/>
  <c r="EQ12" i="205"/>
  <c r="EQ19" i="205" s="1"/>
  <c r="EP12" i="205"/>
  <c r="EP19" i="205" s="1"/>
  <c r="EO12" i="205"/>
  <c r="EO19" i="205" s="1"/>
  <c r="EN12" i="205"/>
  <c r="EN19" i="205" s="1"/>
  <c r="EM12" i="205"/>
  <c r="EM19" i="205" s="1"/>
  <c r="ES11" i="205"/>
  <c r="ER11" i="205"/>
  <c r="EQ11" i="205"/>
  <c r="EP11" i="205"/>
  <c r="EO11" i="205"/>
  <c r="EN11" i="205"/>
  <c r="EM11" i="205"/>
  <c r="ES9" i="205"/>
  <c r="ES10" i="205" s="1"/>
  <c r="ER9" i="205"/>
  <c r="ER10" i="205" s="1"/>
  <c r="EQ9" i="205"/>
  <c r="EQ10" i="205" s="1"/>
  <c r="EP9" i="205"/>
  <c r="EP10" i="205" s="1"/>
  <c r="EO9" i="205"/>
  <c r="EO10" i="205" s="1"/>
  <c r="EN9" i="205"/>
  <c r="EN10" i="205" s="1"/>
  <c r="EM9" i="205"/>
  <c r="EM10" i="205" s="1"/>
  <c r="EL16" i="205"/>
  <c r="EK16" i="205"/>
  <c r="EJ16" i="205"/>
  <c r="EI16" i="205"/>
  <c r="EH16" i="205"/>
  <c r="EG16" i="205"/>
  <c r="EF16" i="205"/>
  <c r="EL12" i="205"/>
  <c r="EL19" i="205" s="1"/>
  <c r="EK12" i="205"/>
  <c r="EK19" i="205" s="1"/>
  <c r="EJ12" i="205"/>
  <c r="EJ19" i="205" s="1"/>
  <c r="EI12" i="205"/>
  <c r="EI19" i="205" s="1"/>
  <c r="EH12" i="205"/>
  <c r="EH19" i="205" s="1"/>
  <c r="EG12" i="205"/>
  <c r="EG19" i="205" s="1"/>
  <c r="EF12" i="205"/>
  <c r="EF19" i="205" s="1"/>
  <c r="EL11" i="205"/>
  <c r="EK11" i="205"/>
  <c r="EJ11" i="205"/>
  <c r="EI11" i="205"/>
  <c r="EH11" i="205"/>
  <c r="EG11" i="205"/>
  <c r="EF11" i="205"/>
  <c r="EL9" i="205"/>
  <c r="EL10" i="205" s="1"/>
  <c r="EK9" i="205"/>
  <c r="EK10" i="205" s="1"/>
  <c r="EJ9" i="205"/>
  <c r="EJ10" i="205" s="1"/>
  <c r="EI9" i="205"/>
  <c r="EI10" i="205" s="1"/>
  <c r="EH9" i="205"/>
  <c r="EH10" i="205" s="1"/>
  <c r="EG9" i="205"/>
  <c r="EG10" i="205" s="1"/>
  <c r="EF9" i="205"/>
  <c r="EF10" i="205" s="1"/>
  <c r="EE16" i="205"/>
  <c r="ED16" i="205"/>
  <c r="EC16" i="205"/>
  <c r="EB16" i="205"/>
  <c r="EA16" i="205"/>
  <c r="DZ16" i="205"/>
  <c r="DY16" i="205"/>
  <c r="EE12" i="205"/>
  <c r="EE19" i="205" s="1"/>
  <c r="ED12" i="205"/>
  <c r="ED19" i="205" s="1"/>
  <c r="EC12" i="205"/>
  <c r="EC19" i="205" s="1"/>
  <c r="EB12" i="205"/>
  <c r="EB19" i="205" s="1"/>
  <c r="EA12" i="205"/>
  <c r="EA19" i="205" s="1"/>
  <c r="DZ12" i="205"/>
  <c r="DZ19" i="205" s="1"/>
  <c r="DY12" i="205"/>
  <c r="DY19" i="205" s="1"/>
  <c r="EE11" i="205"/>
  <c r="ED11" i="205"/>
  <c r="EC11" i="205"/>
  <c r="EB11" i="205"/>
  <c r="EA11" i="205"/>
  <c r="DZ11" i="205"/>
  <c r="DY11" i="205"/>
  <c r="EE9" i="205"/>
  <c r="EE10" i="205" s="1"/>
  <c r="ED9" i="205"/>
  <c r="ED10" i="205" s="1"/>
  <c r="EC9" i="205"/>
  <c r="EC10" i="205" s="1"/>
  <c r="EB9" i="205"/>
  <c r="EB10" i="205" s="1"/>
  <c r="EA9" i="205"/>
  <c r="EA10" i="205" s="1"/>
  <c r="DZ9" i="205"/>
  <c r="DZ10" i="205" s="1"/>
  <c r="DY9" i="205"/>
  <c r="DY10" i="205" s="1"/>
  <c r="DX16" i="205"/>
  <c r="DW16" i="205"/>
  <c r="DV16" i="205"/>
  <c r="DU16" i="205"/>
  <c r="DT16" i="205"/>
  <c r="DS16" i="205"/>
  <c r="DR16" i="205"/>
  <c r="DX12" i="205"/>
  <c r="DX19" i="205" s="1"/>
  <c r="DW12" i="205"/>
  <c r="DW19" i="205" s="1"/>
  <c r="DV12" i="205"/>
  <c r="DV19" i="205" s="1"/>
  <c r="DU12" i="205"/>
  <c r="DU19" i="205" s="1"/>
  <c r="DT12" i="205"/>
  <c r="DT19" i="205" s="1"/>
  <c r="DS12" i="205"/>
  <c r="DS19" i="205" s="1"/>
  <c r="DR12" i="205"/>
  <c r="DR19" i="205" s="1"/>
  <c r="DX11" i="205"/>
  <c r="DW11" i="205"/>
  <c r="DV11" i="205"/>
  <c r="DU11" i="205"/>
  <c r="DT11" i="205"/>
  <c r="DS11" i="205"/>
  <c r="DR11" i="205"/>
  <c r="DX9" i="205"/>
  <c r="DX10" i="205" s="1"/>
  <c r="DW9" i="205"/>
  <c r="DW10" i="205" s="1"/>
  <c r="DV9" i="205"/>
  <c r="DV10" i="205" s="1"/>
  <c r="DU9" i="205"/>
  <c r="DU10" i="205" s="1"/>
  <c r="DT9" i="205"/>
  <c r="DT10" i="205" s="1"/>
  <c r="DS9" i="205"/>
  <c r="DS10" i="205" s="1"/>
  <c r="DR9" i="205"/>
  <c r="DR10" i="205" s="1"/>
  <c r="DQ16" i="205"/>
  <c r="DP16" i="205"/>
  <c r="DO16" i="205"/>
  <c r="DN16" i="205"/>
  <c r="DM16" i="205"/>
  <c r="DL16" i="205"/>
  <c r="DK16" i="205"/>
  <c r="DQ12" i="205"/>
  <c r="DQ19" i="205" s="1"/>
  <c r="DP12" i="205"/>
  <c r="DP19" i="205" s="1"/>
  <c r="DO12" i="205"/>
  <c r="DO19" i="205" s="1"/>
  <c r="DN12" i="205"/>
  <c r="DN19" i="205" s="1"/>
  <c r="DM12" i="205"/>
  <c r="DM19" i="205" s="1"/>
  <c r="DL12" i="205"/>
  <c r="DL19" i="205" s="1"/>
  <c r="DK12" i="205"/>
  <c r="DK19" i="205" s="1"/>
  <c r="DQ11" i="205"/>
  <c r="DP11" i="205"/>
  <c r="DO11" i="205"/>
  <c r="DN11" i="205"/>
  <c r="DM11" i="205"/>
  <c r="DL11" i="205"/>
  <c r="DK11" i="205"/>
  <c r="DQ9" i="205"/>
  <c r="DQ10" i="205" s="1"/>
  <c r="DP9" i="205"/>
  <c r="DP10" i="205" s="1"/>
  <c r="DO9" i="205"/>
  <c r="DO10" i="205" s="1"/>
  <c r="DN9" i="205"/>
  <c r="DN10" i="205" s="1"/>
  <c r="DM9" i="205"/>
  <c r="DM10" i="205" s="1"/>
  <c r="DL9" i="205"/>
  <c r="DL10" i="205" s="1"/>
  <c r="DK9" i="205"/>
  <c r="DK10" i="205" s="1"/>
  <c r="DJ16" i="205"/>
  <c r="DI16" i="205"/>
  <c r="DH16" i="205"/>
  <c r="DG16" i="205"/>
  <c r="DF16" i="205"/>
  <c r="DE16" i="205"/>
  <c r="DD16" i="205"/>
  <c r="DJ12" i="205"/>
  <c r="DJ19" i="205" s="1"/>
  <c r="DI12" i="205"/>
  <c r="DI19" i="205" s="1"/>
  <c r="DH12" i="205"/>
  <c r="DH19" i="205" s="1"/>
  <c r="DG12" i="205"/>
  <c r="DG19" i="205" s="1"/>
  <c r="DF12" i="205"/>
  <c r="DF19" i="205" s="1"/>
  <c r="DE12" i="205"/>
  <c r="DE19" i="205" s="1"/>
  <c r="DD12" i="205"/>
  <c r="DD19" i="205" s="1"/>
  <c r="DJ11" i="205"/>
  <c r="DI11" i="205"/>
  <c r="DH11" i="205"/>
  <c r="DG11" i="205"/>
  <c r="DF11" i="205"/>
  <c r="DE11" i="205"/>
  <c r="DD11" i="205"/>
  <c r="DJ9" i="205"/>
  <c r="DJ10" i="205" s="1"/>
  <c r="DI9" i="205"/>
  <c r="DI10" i="205" s="1"/>
  <c r="DH9" i="205"/>
  <c r="DH10" i="205" s="1"/>
  <c r="DG9" i="205"/>
  <c r="DG10" i="205" s="1"/>
  <c r="DF9" i="205"/>
  <c r="DF10" i="205" s="1"/>
  <c r="DE9" i="205"/>
  <c r="DE10" i="205" s="1"/>
  <c r="DD9" i="205"/>
  <c r="DD10" i="205" s="1"/>
  <c r="DC16" i="205"/>
  <c r="DB16" i="205"/>
  <c r="DA16" i="205"/>
  <c r="CZ16" i="205"/>
  <c r="CY16" i="205"/>
  <c r="CX16" i="205"/>
  <c r="CW16" i="205"/>
  <c r="DC12" i="205"/>
  <c r="DC19" i="205" s="1"/>
  <c r="DB12" i="205"/>
  <c r="DB19" i="205" s="1"/>
  <c r="DA12" i="205"/>
  <c r="DA19" i="205" s="1"/>
  <c r="CZ12" i="205"/>
  <c r="CZ19" i="205" s="1"/>
  <c r="CY12" i="205"/>
  <c r="CY19" i="205" s="1"/>
  <c r="CX12" i="205"/>
  <c r="CX19" i="205" s="1"/>
  <c r="CW12" i="205"/>
  <c r="CW19" i="205" s="1"/>
  <c r="DC11" i="205"/>
  <c r="DB11" i="205"/>
  <c r="DA11" i="205"/>
  <c r="CZ11" i="205"/>
  <c r="CY11" i="205"/>
  <c r="CX11" i="205"/>
  <c r="CW11" i="205"/>
  <c r="DC9" i="205"/>
  <c r="DC10" i="205" s="1"/>
  <c r="DB9" i="205"/>
  <c r="DB10" i="205" s="1"/>
  <c r="DA9" i="205"/>
  <c r="DA10" i="205" s="1"/>
  <c r="CZ9" i="205"/>
  <c r="CZ10" i="205" s="1"/>
  <c r="CY9" i="205"/>
  <c r="CY10" i="205" s="1"/>
  <c r="CX9" i="205"/>
  <c r="CX10" i="205" s="1"/>
  <c r="CW9" i="205"/>
  <c r="CW10" i="205" s="1"/>
  <c r="CV16" i="205"/>
  <c r="CU16" i="205"/>
  <c r="CT16" i="205"/>
  <c r="CS16" i="205"/>
  <c r="CR16" i="205"/>
  <c r="CQ16" i="205"/>
  <c r="CP16" i="205"/>
  <c r="CV12" i="205"/>
  <c r="CV19" i="205" s="1"/>
  <c r="CU12" i="205"/>
  <c r="CU19" i="205" s="1"/>
  <c r="CT12" i="205"/>
  <c r="CT19" i="205" s="1"/>
  <c r="CS12" i="205"/>
  <c r="CS19" i="205" s="1"/>
  <c r="CR12" i="205"/>
  <c r="CR19" i="205" s="1"/>
  <c r="CQ12" i="205"/>
  <c r="CQ19" i="205" s="1"/>
  <c r="CP12" i="205"/>
  <c r="CP19" i="205" s="1"/>
  <c r="CV11" i="205"/>
  <c r="CU11" i="205"/>
  <c r="CT11" i="205"/>
  <c r="CS11" i="205"/>
  <c r="CR11" i="205"/>
  <c r="CQ11" i="205"/>
  <c r="CP11" i="205"/>
  <c r="CV9" i="205"/>
  <c r="CV10" i="205" s="1"/>
  <c r="CU9" i="205"/>
  <c r="CU10" i="205" s="1"/>
  <c r="CT9" i="205"/>
  <c r="CT10" i="205" s="1"/>
  <c r="CS9" i="205"/>
  <c r="CS10" i="205" s="1"/>
  <c r="CR9" i="205"/>
  <c r="CR10" i="205" s="1"/>
  <c r="CQ9" i="205"/>
  <c r="CQ10" i="205" s="1"/>
  <c r="CP9" i="205"/>
  <c r="CP10" i="205" s="1"/>
  <c r="CO16" i="205"/>
  <c r="CN16" i="205"/>
  <c r="CM16" i="205"/>
  <c r="CL16" i="205"/>
  <c r="CK16" i="205"/>
  <c r="CJ16" i="205"/>
  <c r="CI16" i="205"/>
  <c r="CO12" i="205"/>
  <c r="CO19" i="205" s="1"/>
  <c r="CN12" i="205"/>
  <c r="CN19" i="205" s="1"/>
  <c r="CM12" i="205"/>
  <c r="CM19" i="205" s="1"/>
  <c r="CL12" i="205"/>
  <c r="CL19" i="205" s="1"/>
  <c r="CK12" i="205"/>
  <c r="CK19" i="205" s="1"/>
  <c r="CJ12" i="205"/>
  <c r="CJ19" i="205" s="1"/>
  <c r="CI12" i="205"/>
  <c r="CI19" i="205" s="1"/>
  <c r="CO11" i="205"/>
  <c r="CN11" i="205"/>
  <c r="CM11" i="205"/>
  <c r="CL11" i="205"/>
  <c r="CK11" i="205"/>
  <c r="CJ11" i="205"/>
  <c r="CI11" i="205"/>
  <c r="CO9" i="205"/>
  <c r="CO10" i="205" s="1"/>
  <c r="CN9" i="205"/>
  <c r="CN10" i="205" s="1"/>
  <c r="CM9" i="205"/>
  <c r="CM10" i="205" s="1"/>
  <c r="CL9" i="205"/>
  <c r="CL10" i="205" s="1"/>
  <c r="CK9" i="205"/>
  <c r="CK10" i="205" s="1"/>
  <c r="CJ9" i="205"/>
  <c r="CJ10" i="205" s="1"/>
  <c r="CI9" i="205"/>
  <c r="CI10" i="205" s="1"/>
  <c r="CH16" i="205"/>
  <c r="CG16" i="205"/>
  <c r="CF16" i="205"/>
  <c r="CE16" i="205"/>
  <c r="CD16" i="205"/>
  <c r="CC16" i="205"/>
  <c r="CB16" i="205"/>
  <c r="CH12" i="205"/>
  <c r="CH19" i="205" s="1"/>
  <c r="CG12" i="205"/>
  <c r="CG19" i="205" s="1"/>
  <c r="CF12" i="205"/>
  <c r="CF19" i="205" s="1"/>
  <c r="CE12" i="205"/>
  <c r="CE19" i="205" s="1"/>
  <c r="CD12" i="205"/>
  <c r="CD19" i="205" s="1"/>
  <c r="CC12" i="205"/>
  <c r="CC19" i="205" s="1"/>
  <c r="CB12" i="205"/>
  <c r="CB19" i="205" s="1"/>
  <c r="CH11" i="205"/>
  <c r="CG11" i="205"/>
  <c r="CF11" i="205"/>
  <c r="CE11" i="205"/>
  <c r="CD11" i="205"/>
  <c r="CC11" i="205"/>
  <c r="CB11" i="205"/>
  <c r="CH9" i="205"/>
  <c r="CH10" i="205" s="1"/>
  <c r="CG9" i="205"/>
  <c r="CG10" i="205" s="1"/>
  <c r="CF9" i="205"/>
  <c r="CF10" i="205" s="1"/>
  <c r="CE9" i="205"/>
  <c r="CE10" i="205" s="1"/>
  <c r="CD9" i="205"/>
  <c r="CD10" i="205" s="1"/>
  <c r="CC9" i="205"/>
  <c r="CC10" i="205" s="1"/>
  <c r="CB9" i="205"/>
  <c r="CB10" i="205" s="1"/>
  <c r="CA16" i="205"/>
  <c r="BZ16" i="205"/>
  <c r="BY16" i="205"/>
  <c r="BX16" i="205"/>
  <c r="BW16" i="205"/>
  <c r="BV16" i="205"/>
  <c r="BU16" i="205"/>
  <c r="CA12" i="205"/>
  <c r="CA19" i="205" s="1"/>
  <c r="BZ12" i="205"/>
  <c r="BZ19" i="205" s="1"/>
  <c r="BY12" i="205"/>
  <c r="BY19" i="205" s="1"/>
  <c r="BX12" i="205"/>
  <c r="BX19" i="205" s="1"/>
  <c r="BW12" i="205"/>
  <c r="BW19" i="205" s="1"/>
  <c r="BV12" i="205"/>
  <c r="BV19" i="205" s="1"/>
  <c r="BU12" i="205"/>
  <c r="BU19" i="205" s="1"/>
  <c r="CA11" i="205"/>
  <c r="BZ11" i="205"/>
  <c r="BY11" i="205"/>
  <c r="BX11" i="205"/>
  <c r="BW11" i="205"/>
  <c r="BV11" i="205"/>
  <c r="BU11" i="205"/>
  <c r="CA9" i="205"/>
  <c r="CA10" i="205" s="1"/>
  <c r="BZ9" i="205"/>
  <c r="BZ10" i="205" s="1"/>
  <c r="BY9" i="205"/>
  <c r="BY10" i="205" s="1"/>
  <c r="BX9" i="205"/>
  <c r="BX10" i="205" s="1"/>
  <c r="BW9" i="205"/>
  <c r="BW10" i="205" s="1"/>
  <c r="BV9" i="205"/>
  <c r="BV10" i="205" s="1"/>
  <c r="BU9" i="205"/>
  <c r="BU10" i="205" s="1"/>
  <c r="BT16" i="205"/>
  <c r="BS16" i="205"/>
  <c r="BR16" i="205"/>
  <c r="BQ16" i="205"/>
  <c r="BP16" i="205"/>
  <c r="BO16" i="205"/>
  <c r="BN16" i="205"/>
  <c r="BT12" i="205"/>
  <c r="BT19" i="205" s="1"/>
  <c r="BS12" i="205"/>
  <c r="BS19" i="205" s="1"/>
  <c r="BR12" i="205"/>
  <c r="BR19" i="205" s="1"/>
  <c r="BQ12" i="205"/>
  <c r="BQ19" i="205" s="1"/>
  <c r="BP12" i="205"/>
  <c r="BP19" i="205" s="1"/>
  <c r="BO12" i="205"/>
  <c r="BO19" i="205" s="1"/>
  <c r="BN12" i="205"/>
  <c r="BN19" i="205" s="1"/>
  <c r="BT11" i="205"/>
  <c r="BS11" i="205"/>
  <c r="BR11" i="205"/>
  <c r="BQ11" i="205"/>
  <c r="BP11" i="205"/>
  <c r="BO11" i="205"/>
  <c r="BN11" i="205"/>
  <c r="BT9" i="205"/>
  <c r="BT10" i="205" s="1"/>
  <c r="BS9" i="205"/>
  <c r="BS10" i="205" s="1"/>
  <c r="BR9" i="205"/>
  <c r="BR10" i="205" s="1"/>
  <c r="BQ9" i="205"/>
  <c r="BQ10" i="205" s="1"/>
  <c r="BP9" i="205"/>
  <c r="BP10" i="205" s="1"/>
  <c r="BO9" i="205"/>
  <c r="BO10" i="205" s="1"/>
  <c r="BN9" i="205"/>
  <c r="BN10" i="205" s="1"/>
  <c r="BM16" i="205"/>
  <c r="BL16" i="205"/>
  <c r="BK16" i="205"/>
  <c r="BJ16" i="205"/>
  <c r="BI16" i="205"/>
  <c r="BH16" i="205"/>
  <c r="BG16" i="205"/>
  <c r="BM12" i="205"/>
  <c r="BM19" i="205" s="1"/>
  <c r="BL12" i="205"/>
  <c r="BL19" i="205" s="1"/>
  <c r="BK12" i="205"/>
  <c r="BK19" i="205" s="1"/>
  <c r="BJ12" i="205"/>
  <c r="BJ19" i="205" s="1"/>
  <c r="BI12" i="205"/>
  <c r="BI19" i="205" s="1"/>
  <c r="BH12" i="205"/>
  <c r="BH19" i="205" s="1"/>
  <c r="BG12" i="205"/>
  <c r="BG19" i="205" s="1"/>
  <c r="BM11" i="205"/>
  <c r="BL11" i="205"/>
  <c r="BK11" i="205"/>
  <c r="BJ11" i="205"/>
  <c r="BI11" i="205"/>
  <c r="BH11" i="205"/>
  <c r="BG11" i="205"/>
  <c r="BM9" i="205"/>
  <c r="BM10" i="205" s="1"/>
  <c r="BL9" i="205"/>
  <c r="BL10" i="205" s="1"/>
  <c r="BK9" i="205"/>
  <c r="BK10" i="205" s="1"/>
  <c r="BJ9" i="205"/>
  <c r="BJ10" i="205" s="1"/>
  <c r="BI9" i="205"/>
  <c r="BI10" i="205" s="1"/>
  <c r="BH9" i="205"/>
  <c r="BH10" i="205" s="1"/>
  <c r="BG9" i="205"/>
  <c r="BG10" i="205" s="1"/>
  <c r="BD19" i="205"/>
  <c r="BF16" i="205"/>
  <c r="BE16" i="205"/>
  <c r="BD16" i="205"/>
  <c r="BC16" i="205"/>
  <c r="BB16" i="205"/>
  <c r="BA16" i="205"/>
  <c r="AZ16" i="205"/>
  <c r="BF12" i="205"/>
  <c r="BF19" i="205" s="1"/>
  <c r="BE12" i="205"/>
  <c r="BE19" i="205" s="1"/>
  <c r="BD12" i="205"/>
  <c r="BC12" i="205"/>
  <c r="BC19" i="205" s="1"/>
  <c r="BB12" i="205"/>
  <c r="BB19" i="205" s="1"/>
  <c r="BA12" i="205"/>
  <c r="BA19" i="205" s="1"/>
  <c r="AZ12" i="205"/>
  <c r="AZ19" i="205" s="1"/>
  <c r="BF11" i="205"/>
  <c r="BE11" i="205"/>
  <c r="BD11" i="205"/>
  <c r="BC11" i="205"/>
  <c r="BB11" i="205"/>
  <c r="BA11" i="205"/>
  <c r="AZ11" i="205"/>
  <c r="BF9" i="205"/>
  <c r="BF10" i="205" s="1"/>
  <c r="BE9" i="205"/>
  <c r="BE10" i="205" s="1"/>
  <c r="BD9" i="205"/>
  <c r="BD10" i="205" s="1"/>
  <c r="BC9" i="205"/>
  <c r="BC10" i="205" s="1"/>
  <c r="BB9" i="205"/>
  <c r="BB10" i="205" s="1"/>
  <c r="BA9" i="205"/>
  <c r="BA10" i="205" s="1"/>
  <c r="AZ9" i="205"/>
  <c r="AZ10" i="205" s="1"/>
  <c r="AY16" i="205"/>
  <c r="AX16" i="205"/>
  <c r="AW16" i="205"/>
  <c r="AV16" i="205"/>
  <c r="AU16" i="205"/>
  <c r="AT16" i="205"/>
  <c r="AS16" i="205"/>
  <c r="AY12" i="205"/>
  <c r="AY19" i="205" s="1"/>
  <c r="AX12" i="205"/>
  <c r="AX19" i="205" s="1"/>
  <c r="AW12" i="205"/>
  <c r="AW19" i="205" s="1"/>
  <c r="AV12" i="205"/>
  <c r="AV19" i="205" s="1"/>
  <c r="AU12" i="205"/>
  <c r="AU19" i="205" s="1"/>
  <c r="AT12" i="205"/>
  <c r="AT19" i="205" s="1"/>
  <c r="AS12" i="205"/>
  <c r="AS19" i="205" s="1"/>
  <c r="AY11" i="205"/>
  <c r="AX11" i="205"/>
  <c r="AW11" i="205"/>
  <c r="AV11" i="205"/>
  <c r="AU11" i="205"/>
  <c r="AT11" i="205"/>
  <c r="AS11" i="205"/>
  <c r="AY9" i="205"/>
  <c r="AY10" i="205" s="1"/>
  <c r="AX9" i="205"/>
  <c r="AX10" i="205" s="1"/>
  <c r="AW9" i="205"/>
  <c r="AW10" i="205" s="1"/>
  <c r="AV9" i="205"/>
  <c r="AV10" i="205" s="1"/>
  <c r="AU9" i="205"/>
  <c r="AU10" i="205" s="1"/>
  <c r="AT9" i="205"/>
  <c r="AT10" i="205" s="1"/>
  <c r="AS9" i="205"/>
  <c r="AS10" i="205" s="1"/>
  <c r="AR16" i="205"/>
  <c r="AQ16" i="205"/>
  <c r="AP16" i="205"/>
  <c r="AO16" i="205"/>
  <c r="AN16" i="205"/>
  <c r="AM16" i="205"/>
  <c r="AL16" i="205"/>
  <c r="AR12" i="205"/>
  <c r="AR19" i="205" s="1"/>
  <c r="AQ12" i="205"/>
  <c r="AQ19" i="205" s="1"/>
  <c r="AP12" i="205"/>
  <c r="AP19" i="205" s="1"/>
  <c r="AO12" i="205"/>
  <c r="AO19" i="205" s="1"/>
  <c r="AN12" i="205"/>
  <c r="AN19" i="205" s="1"/>
  <c r="AM12" i="205"/>
  <c r="AM19" i="205" s="1"/>
  <c r="AL12" i="205"/>
  <c r="AL19" i="205" s="1"/>
  <c r="AR11" i="205"/>
  <c r="AQ11" i="205"/>
  <c r="AP11" i="205"/>
  <c r="AO11" i="205"/>
  <c r="AN11" i="205"/>
  <c r="AM11" i="205"/>
  <c r="AL11" i="205"/>
  <c r="AR9" i="205"/>
  <c r="AR10" i="205" s="1"/>
  <c r="AQ9" i="205"/>
  <c r="AQ10" i="205" s="1"/>
  <c r="AP9" i="205"/>
  <c r="AP10" i="205" s="1"/>
  <c r="AO9" i="205"/>
  <c r="AO10" i="205" s="1"/>
  <c r="AN9" i="205"/>
  <c r="AN10" i="205" s="1"/>
  <c r="AM9" i="205"/>
  <c r="AM10" i="205" s="1"/>
  <c r="AL9" i="205"/>
  <c r="AL10" i="205" s="1"/>
  <c r="AK16" i="205"/>
  <c r="AJ16" i="205"/>
  <c r="AI16" i="205"/>
  <c r="AH16" i="205"/>
  <c r="AG16" i="205"/>
  <c r="AF16" i="205"/>
  <c r="AE16" i="205"/>
  <c r="AK12" i="205"/>
  <c r="AK19" i="205" s="1"/>
  <c r="AJ12" i="205"/>
  <c r="AJ19" i="205" s="1"/>
  <c r="AI12" i="205"/>
  <c r="AI19" i="205" s="1"/>
  <c r="AH12" i="205"/>
  <c r="AH19" i="205" s="1"/>
  <c r="AG12" i="205"/>
  <c r="AG19" i="205" s="1"/>
  <c r="AF12" i="205"/>
  <c r="AF19" i="205" s="1"/>
  <c r="AE12" i="205"/>
  <c r="AE19" i="205" s="1"/>
  <c r="AK11" i="205"/>
  <c r="AJ11" i="205"/>
  <c r="AI11" i="205"/>
  <c r="AH11" i="205"/>
  <c r="AG11" i="205"/>
  <c r="AF11" i="205"/>
  <c r="AE11" i="205"/>
  <c r="AK9" i="205"/>
  <c r="AK10" i="205" s="1"/>
  <c r="AJ9" i="205"/>
  <c r="AJ10" i="205" s="1"/>
  <c r="AI9" i="205"/>
  <c r="AI10" i="205" s="1"/>
  <c r="AH9" i="205"/>
  <c r="AH10" i="205" s="1"/>
  <c r="AG9" i="205"/>
  <c r="AG10" i="205" s="1"/>
  <c r="AF9" i="205"/>
  <c r="AF10" i="205" s="1"/>
  <c r="AE9" i="205"/>
  <c r="AE10" i="205" s="1"/>
  <c r="AD16" i="205"/>
  <c r="AC16" i="205"/>
  <c r="AB16" i="205"/>
  <c r="AA16" i="205"/>
  <c r="Z16" i="205"/>
  <c r="Y16" i="205"/>
  <c r="X16" i="205"/>
  <c r="AD12" i="205"/>
  <c r="AD19" i="205" s="1"/>
  <c r="AC12" i="205"/>
  <c r="AC19" i="205" s="1"/>
  <c r="AB12" i="205"/>
  <c r="AB19" i="205" s="1"/>
  <c r="AA12" i="205"/>
  <c r="AA19" i="205" s="1"/>
  <c r="Z12" i="205"/>
  <c r="Z19" i="205" s="1"/>
  <c r="Y12" i="205"/>
  <c r="Y19" i="205" s="1"/>
  <c r="X12" i="205"/>
  <c r="X19" i="205" s="1"/>
  <c r="AD11" i="205"/>
  <c r="AC11" i="205"/>
  <c r="AB11" i="205"/>
  <c r="AA11" i="205"/>
  <c r="Z11" i="205"/>
  <c r="Y11" i="205"/>
  <c r="X11" i="205"/>
  <c r="AD9" i="205"/>
  <c r="AD10" i="205" s="1"/>
  <c r="AC9" i="205"/>
  <c r="AC10" i="205" s="1"/>
  <c r="AB9" i="205"/>
  <c r="AB10" i="205" s="1"/>
  <c r="AA9" i="205"/>
  <c r="AA10" i="205" s="1"/>
  <c r="Z9" i="205"/>
  <c r="Z10" i="205" s="1"/>
  <c r="Y9" i="205"/>
  <c r="Y10" i="205" s="1"/>
  <c r="X9" i="205"/>
  <c r="X10" i="205" s="1"/>
  <c r="W16" i="205"/>
  <c r="V16" i="205"/>
  <c r="U16" i="205"/>
  <c r="T16" i="205"/>
  <c r="S16" i="205"/>
  <c r="R16" i="205"/>
  <c r="Q16" i="205"/>
  <c r="W12" i="205"/>
  <c r="W19" i="205" s="1"/>
  <c r="V12" i="205"/>
  <c r="V19" i="205" s="1"/>
  <c r="U12" i="205"/>
  <c r="U19" i="205" s="1"/>
  <c r="T12" i="205"/>
  <c r="T19" i="205" s="1"/>
  <c r="S12" i="205"/>
  <c r="S19" i="205" s="1"/>
  <c r="R12" i="205"/>
  <c r="R19" i="205" s="1"/>
  <c r="Q12" i="205"/>
  <c r="Q19" i="205" s="1"/>
  <c r="W11" i="205"/>
  <c r="V11" i="205"/>
  <c r="U11" i="205"/>
  <c r="T11" i="205"/>
  <c r="S11" i="205"/>
  <c r="R11" i="205"/>
  <c r="Q11" i="205"/>
  <c r="W9" i="205"/>
  <c r="W10" i="205" s="1"/>
  <c r="V9" i="205"/>
  <c r="V10" i="205" s="1"/>
  <c r="U9" i="205"/>
  <c r="U10" i="205" s="1"/>
  <c r="T9" i="205"/>
  <c r="T10" i="205" s="1"/>
  <c r="S9" i="205"/>
  <c r="S10" i="205" s="1"/>
  <c r="R9" i="205"/>
  <c r="R10" i="205" s="1"/>
  <c r="Q9" i="205"/>
  <c r="Q10" i="205" s="1"/>
  <c r="P16" i="205"/>
  <c r="O16" i="205"/>
  <c r="N16" i="205"/>
  <c r="M16" i="205"/>
  <c r="L16" i="205"/>
  <c r="K16" i="205"/>
  <c r="J16" i="205"/>
  <c r="P12" i="205"/>
  <c r="P19" i="205" s="1"/>
  <c r="O12" i="205"/>
  <c r="O19" i="205" s="1"/>
  <c r="N12" i="205"/>
  <c r="N19" i="205" s="1"/>
  <c r="M12" i="205"/>
  <c r="M19" i="205" s="1"/>
  <c r="L12" i="205"/>
  <c r="L19" i="205" s="1"/>
  <c r="K12" i="205"/>
  <c r="K19" i="205" s="1"/>
  <c r="J12" i="205"/>
  <c r="J19" i="205" s="1"/>
  <c r="P11" i="205"/>
  <c r="O11" i="205"/>
  <c r="N11" i="205"/>
  <c r="M11" i="205"/>
  <c r="L11" i="205"/>
  <c r="K11" i="205"/>
  <c r="J11" i="205"/>
  <c r="P9" i="205"/>
  <c r="P10" i="205" s="1"/>
  <c r="O9" i="205"/>
  <c r="O10" i="205" s="1"/>
  <c r="N9" i="205"/>
  <c r="N10" i="205" s="1"/>
  <c r="M9" i="205"/>
  <c r="M10" i="205" s="1"/>
  <c r="L9" i="205"/>
  <c r="L10" i="205" s="1"/>
  <c r="K9" i="205"/>
  <c r="K10" i="205" s="1"/>
  <c r="J9" i="205"/>
  <c r="J10" i="205" s="1"/>
  <c r="I16" i="205"/>
  <c r="H16" i="205"/>
  <c r="G16" i="205"/>
  <c r="F16" i="205"/>
  <c r="E16" i="205"/>
  <c r="D16" i="205"/>
  <c r="C16" i="205"/>
  <c r="I12" i="205"/>
  <c r="I19" i="205" s="1"/>
  <c r="H12" i="205"/>
  <c r="H19" i="205" s="1"/>
  <c r="G12" i="205"/>
  <c r="G19" i="205" s="1"/>
  <c r="F12" i="205"/>
  <c r="F19" i="205" s="1"/>
  <c r="E12" i="205"/>
  <c r="E19" i="205" s="1"/>
  <c r="D12" i="205"/>
  <c r="D19" i="205" s="1"/>
  <c r="C12" i="205"/>
  <c r="C19" i="205" s="1"/>
  <c r="I11" i="205"/>
  <c r="H11" i="205"/>
  <c r="G11" i="205"/>
  <c r="F11" i="205"/>
  <c r="E11" i="205"/>
  <c r="D11" i="205"/>
  <c r="C11" i="205"/>
  <c r="I9" i="205"/>
  <c r="I10" i="205" s="1"/>
  <c r="H9" i="205"/>
  <c r="H10" i="205" s="1"/>
  <c r="G9" i="205"/>
  <c r="G10" i="205" s="1"/>
  <c r="F9" i="205"/>
  <c r="F10" i="205" s="1"/>
  <c r="E9" i="205"/>
  <c r="E10" i="205" s="1"/>
  <c r="D9" i="205"/>
  <c r="D10" i="205" s="1"/>
  <c r="C9" i="205"/>
  <c r="C10" i="205" s="1"/>
  <c r="MG12" i="205" l="1"/>
  <c r="MG19" i="205" s="1"/>
  <c r="MG11" i="205"/>
  <c r="FW11" i="205"/>
  <c r="FW9" i="205"/>
  <c r="FW10" i="205" s="1"/>
  <c r="FY11" i="205"/>
  <c r="FY9" i="205"/>
  <c r="FY10" i="205" s="1"/>
  <c r="I21" i="201"/>
  <c r="I6" i="198" l="1"/>
  <c r="E68" i="198"/>
  <c r="D41" i="198"/>
  <c r="D40" i="198"/>
  <c r="D38" i="198"/>
  <c r="D39" i="198" s="1"/>
  <c r="D31" i="198"/>
  <c r="D30" i="198"/>
  <c r="D27" i="198"/>
  <c r="D26" i="198"/>
  <c r="D24" i="198"/>
  <c r="D25" i="198" s="1"/>
  <c r="I154" i="203" l="1"/>
  <c r="G169" i="192" l="1"/>
  <c r="G127" i="192"/>
  <c r="F183" i="192"/>
  <c r="F155" i="192"/>
  <c r="H20" i="184" l="1"/>
  <c r="C7" i="184" l="1"/>
  <c r="O88" i="184"/>
  <c r="I101" i="184"/>
  <c r="H101" i="184"/>
  <c r="G101" i="184"/>
  <c r="F101" i="184"/>
  <c r="E101" i="184"/>
  <c r="D101" i="184"/>
  <c r="C101" i="184"/>
  <c r="I100" i="184"/>
  <c r="H100" i="184"/>
  <c r="G100" i="184"/>
  <c r="F100" i="184"/>
  <c r="E100" i="184"/>
  <c r="D100" i="184"/>
  <c r="C100" i="184"/>
  <c r="I98" i="184"/>
  <c r="I99" i="184" s="1"/>
  <c r="H98" i="184"/>
  <c r="H99" i="184" s="1"/>
  <c r="G98" i="184"/>
  <c r="G99" i="184" s="1"/>
  <c r="F98" i="184"/>
  <c r="F99" i="184" s="1"/>
  <c r="E98" i="184"/>
  <c r="E99" i="184" s="1"/>
  <c r="D98" i="184"/>
  <c r="D99" i="184" s="1"/>
  <c r="C98" i="184"/>
  <c r="C99" i="184" s="1"/>
  <c r="I87" i="184"/>
  <c r="H87" i="184"/>
  <c r="G87" i="184"/>
  <c r="F87" i="184"/>
  <c r="E87" i="184"/>
  <c r="D87" i="184"/>
  <c r="C87" i="184"/>
  <c r="I86" i="184"/>
  <c r="H86" i="184"/>
  <c r="G86" i="184"/>
  <c r="F86" i="184"/>
  <c r="E86" i="184"/>
  <c r="D86" i="184"/>
  <c r="C86" i="184"/>
  <c r="I84" i="184"/>
  <c r="I85" i="184" s="1"/>
  <c r="H84" i="184"/>
  <c r="H85" i="184" s="1"/>
  <c r="G84" i="184"/>
  <c r="G85" i="184" s="1"/>
  <c r="F84" i="184"/>
  <c r="F85" i="184" s="1"/>
  <c r="E84" i="184"/>
  <c r="E85" i="184" s="1"/>
  <c r="D84" i="184"/>
  <c r="D85" i="184" s="1"/>
  <c r="C84" i="184"/>
  <c r="C85" i="184" s="1"/>
  <c r="I71" i="184"/>
  <c r="H71" i="184"/>
  <c r="G71" i="184"/>
  <c r="F71" i="184"/>
  <c r="E71" i="184"/>
  <c r="D71" i="184"/>
  <c r="C71" i="184"/>
  <c r="I70" i="184"/>
  <c r="H70" i="184"/>
  <c r="G70" i="184"/>
  <c r="F70" i="184"/>
  <c r="E70" i="184"/>
  <c r="D70" i="184"/>
  <c r="C70" i="184"/>
  <c r="I68" i="184"/>
  <c r="I69" i="184" s="1"/>
  <c r="H68" i="184"/>
  <c r="H69" i="184" s="1"/>
  <c r="G68" i="184"/>
  <c r="G69" i="184" s="1"/>
  <c r="F68" i="184"/>
  <c r="F69" i="184" s="1"/>
  <c r="E68" i="184"/>
  <c r="E69" i="184" s="1"/>
  <c r="D68" i="184"/>
  <c r="D69" i="184" s="1"/>
  <c r="C68" i="184"/>
  <c r="C69" i="184" s="1"/>
  <c r="I57" i="184"/>
  <c r="H57" i="184"/>
  <c r="G57" i="184"/>
  <c r="F57" i="184"/>
  <c r="E57" i="184"/>
  <c r="D57" i="184"/>
  <c r="C57" i="184"/>
  <c r="I56" i="184"/>
  <c r="H56" i="184"/>
  <c r="G56" i="184"/>
  <c r="F56" i="184"/>
  <c r="E56" i="184"/>
  <c r="D56" i="184"/>
  <c r="C56" i="184"/>
  <c r="I54" i="184"/>
  <c r="I55" i="184" s="1"/>
  <c r="H54" i="184"/>
  <c r="H55" i="184" s="1"/>
  <c r="G54" i="184"/>
  <c r="G55" i="184" s="1"/>
  <c r="F54" i="184"/>
  <c r="F55" i="184" s="1"/>
  <c r="E54" i="184"/>
  <c r="E55" i="184" s="1"/>
  <c r="D54" i="184"/>
  <c r="D55" i="184" s="1"/>
  <c r="C54" i="184"/>
  <c r="C55" i="184" s="1"/>
  <c r="I41" i="184"/>
  <c r="H41" i="184"/>
  <c r="G41" i="184"/>
  <c r="F41" i="184"/>
  <c r="E41" i="184"/>
  <c r="D41" i="184"/>
  <c r="C41" i="184"/>
  <c r="I40" i="184"/>
  <c r="H40" i="184"/>
  <c r="G40" i="184"/>
  <c r="F40" i="184"/>
  <c r="E40" i="184"/>
  <c r="D40" i="184"/>
  <c r="C40" i="184"/>
  <c r="I38" i="184"/>
  <c r="I39" i="184" s="1"/>
  <c r="H38" i="184"/>
  <c r="H39" i="184" s="1"/>
  <c r="G38" i="184"/>
  <c r="G39" i="184" s="1"/>
  <c r="F38" i="184"/>
  <c r="F39" i="184" s="1"/>
  <c r="E38" i="184"/>
  <c r="E39" i="184" s="1"/>
  <c r="D38" i="184"/>
  <c r="D39" i="184" s="1"/>
  <c r="C38" i="184"/>
  <c r="C39" i="184" s="1"/>
  <c r="I27" i="184"/>
  <c r="H27" i="184"/>
  <c r="G27" i="184"/>
  <c r="F27" i="184"/>
  <c r="E27" i="184"/>
  <c r="D27" i="184"/>
  <c r="C27" i="184"/>
  <c r="I26" i="184"/>
  <c r="H26" i="184"/>
  <c r="G26" i="184"/>
  <c r="F26" i="184"/>
  <c r="E26" i="184"/>
  <c r="D26" i="184"/>
  <c r="C26" i="184"/>
  <c r="I24" i="184"/>
  <c r="I25" i="184" s="1"/>
  <c r="H24" i="184"/>
  <c r="H25" i="184" s="1"/>
  <c r="G24" i="184"/>
  <c r="G25" i="184" s="1"/>
  <c r="F24" i="184"/>
  <c r="F25" i="184" s="1"/>
  <c r="E24" i="184"/>
  <c r="E25" i="184" s="1"/>
  <c r="D24" i="184"/>
  <c r="D25" i="184" s="1"/>
  <c r="C24" i="184"/>
  <c r="C25" i="184" s="1"/>
  <c r="P98" i="183" l="1"/>
  <c r="I101" i="183" l="1"/>
  <c r="H101" i="183"/>
  <c r="G101" i="183"/>
  <c r="F101" i="183"/>
  <c r="E101" i="183"/>
  <c r="D101" i="183"/>
  <c r="C101" i="183"/>
  <c r="I100" i="183"/>
  <c r="H100" i="183"/>
  <c r="G100" i="183"/>
  <c r="F100" i="183"/>
  <c r="E100" i="183"/>
  <c r="D100" i="183"/>
  <c r="C100" i="183"/>
  <c r="I98" i="183"/>
  <c r="I99" i="183" s="1"/>
  <c r="H98" i="183"/>
  <c r="H99" i="183" s="1"/>
  <c r="G98" i="183"/>
  <c r="G99" i="183" s="1"/>
  <c r="F98" i="183"/>
  <c r="F99" i="183" s="1"/>
  <c r="E98" i="183"/>
  <c r="E99" i="183" s="1"/>
  <c r="D98" i="183"/>
  <c r="D99" i="183" s="1"/>
  <c r="C98" i="183"/>
  <c r="C99" i="183" s="1"/>
  <c r="I87" i="183"/>
  <c r="H87" i="183"/>
  <c r="G87" i="183"/>
  <c r="F87" i="183"/>
  <c r="E87" i="183"/>
  <c r="D87" i="183"/>
  <c r="C87" i="183"/>
  <c r="I86" i="183"/>
  <c r="H86" i="183"/>
  <c r="G86" i="183"/>
  <c r="F86" i="183"/>
  <c r="E86" i="183"/>
  <c r="D86" i="183"/>
  <c r="C86" i="183"/>
  <c r="I84" i="183"/>
  <c r="I85" i="183" s="1"/>
  <c r="H84" i="183"/>
  <c r="H85" i="183" s="1"/>
  <c r="G84" i="183"/>
  <c r="G85" i="183" s="1"/>
  <c r="F84" i="183"/>
  <c r="F85" i="183" s="1"/>
  <c r="E84" i="183"/>
  <c r="E85" i="183" s="1"/>
  <c r="D84" i="183"/>
  <c r="D85" i="183" s="1"/>
  <c r="C84" i="183"/>
  <c r="C85" i="183" s="1"/>
  <c r="I71" i="183"/>
  <c r="H71" i="183"/>
  <c r="G71" i="183"/>
  <c r="F71" i="183"/>
  <c r="E71" i="183"/>
  <c r="D71" i="183"/>
  <c r="C71" i="183"/>
  <c r="I70" i="183"/>
  <c r="H70" i="183"/>
  <c r="G70" i="183"/>
  <c r="F70" i="183"/>
  <c r="E70" i="183"/>
  <c r="D70" i="183"/>
  <c r="C70" i="183"/>
  <c r="I68" i="183"/>
  <c r="I69" i="183" s="1"/>
  <c r="H68" i="183"/>
  <c r="H69" i="183" s="1"/>
  <c r="G68" i="183"/>
  <c r="G69" i="183" s="1"/>
  <c r="F68" i="183"/>
  <c r="F69" i="183" s="1"/>
  <c r="E68" i="183"/>
  <c r="E69" i="183" s="1"/>
  <c r="D68" i="183"/>
  <c r="D69" i="183" s="1"/>
  <c r="C68" i="183"/>
  <c r="C69" i="183" s="1"/>
  <c r="I41" i="183"/>
  <c r="H41" i="183"/>
  <c r="G41" i="183"/>
  <c r="F41" i="183"/>
  <c r="E41" i="183"/>
  <c r="D41" i="183"/>
  <c r="C41" i="183"/>
  <c r="I40" i="183"/>
  <c r="H40" i="183"/>
  <c r="G40" i="183"/>
  <c r="F40" i="183"/>
  <c r="E40" i="183"/>
  <c r="D40" i="183"/>
  <c r="C40" i="183"/>
  <c r="I38" i="183"/>
  <c r="I39" i="183" s="1"/>
  <c r="H38" i="183"/>
  <c r="H39" i="183" s="1"/>
  <c r="G38" i="183"/>
  <c r="G39" i="183" s="1"/>
  <c r="F38" i="183"/>
  <c r="F39" i="183" s="1"/>
  <c r="E38" i="183"/>
  <c r="E39" i="183" s="1"/>
  <c r="D38" i="183"/>
  <c r="D39" i="183" s="1"/>
  <c r="C38" i="183"/>
  <c r="C39" i="183" s="1"/>
  <c r="I27" i="183"/>
  <c r="H27" i="183"/>
  <c r="G27" i="183"/>
  <c r="F27" i="183"/>
  <c r="E27" i="183"/>
  <c r="D27" i="183"/>
  <c r="C27" i="183"/>
  <c r="I26" i="183"/>
  <c r="H26" i="183"/>
  <c r="G26" i="183"/>
  <c r="F26" i="183"/>
  <c r="E26" i="183"/>
  <c r="D26" i="183"/>
  <c r="C26" i="183"/>
  <c r="I24" i="183"/>
  <c r="I25" i="183" s="1"/>
  <c r="H24" i="183"/>
  <c r="H25" i="183" s="1"/>
  <c r="G24" i="183"/>
  <c r="G25" i="183" s="1"/>
  <c r="F24" i="183"/>
  <c r="F25" i="183" s="1"/>
  <c r="E24" i="183"/>
  <c r="E25" i="183" s="1"/>
  <c r="D24" i="183"/>
  <c r="D25" i="183" s="1"/>
  <c r="C24" i="183"/>
  <c r="C25" i="183" s="1"/>
  <c r="I57" i="183"/>
  <c r="H57" i="183"/>
  <c r="G57" i="183"/>
  <c r="F57" i="183"/>
  <c r="E57" i="183"/>
  <c r="D57" i="183"/>
  <c r="C57" i="183"/>
  <c r="I56" i="183"/>
  <c r="H56" i="183"/>
  <c r="G56" i="183"/>
  <c r="F56" i="183"/>
  <c r="E56" i="183"/>
  <c r="D56" i="183"/>
  <c r="C56" i="183"/>
  <c r="I54" i="183"/>
  <c r="I55" i="183" s="1"/>
  <c r="H54" i="183"/>
  <c r="H55" i="183" s="1"/>
  <c r="G54" i="183"/>
  <c r="G55" i="183" s="1"/>
  <c r="F54" i="183"/>
  <c r="F55" i="183" s="1"/>
  <c r="E54" i="183"/>
  <c r="E55" i="183" s="1"/>
  <c r="D54" i="183"/>
  <c r="D55" i="183" s="1"/>
  <c r="C54" i="183"/>
  <c r="C55" i="183" s="1"/>
  <c r="G65" i="181" l="1"/>
  <c r="P86" i="181"/>
  <c r="P87" i="181" s="1"/>
  <c r="Q25" i="179" l="1"/>
  <c r="R25" i="179" s="1"/>
  <c r="Q24" i="179"/>
  <c r="R24" i="179" s="1"/>
  <c r="R26" i="179" l="1"/>
  <c r="G60" i="177"/>
  <c r="F8" i="175" l="1"/>
  <c r="E22" i="175"/>
  <c r="D8" i="175"/>
  <c r="D22" i="175"/>
  <c r="H36" i="174" l="1"/>
  <c r="F183" i="173" l="1"/>
  <c r="F169" i="173"/>
  <c r="F155" i="173"/>
  <c r="F141" i="173"/>
  <c r="F127" i="173"/>
  <c r="P22" i="170" l="1"/>
  <c r="P31" i="170"/>
  <c r="O80" i="164" l="1"/>
  <c r="O81" i="164" s="1"/>
  <c r="F65" i="163" l="1"/>
  <c r="I57" i="163"/>
  <c r="H57" i="163"/>
  <c r="G57" i="163"/>
  <c r="F57" i="163"/>
  <c r="E57" i="163"/>
  <c r="D57" i="163"/>
  <c r="C57" i="163"/>
  <c r="I56" i="163"/>
  <c r="H56" i="163"/>
  <c r="G56" i="163"/>
  <c r="F56" i="163"/>
  <c r="E56" i="163"/>
  <c r="D56" i="163"/>
  <c r="C56" i="163"/>
  <c r="I54" i="163"/>
  <c r="I55" i="163" s="1"/>
  <c r="H54" i="163"/>
  <c r="H55" i="163" s="1"/>
  <c r="G54" i="163"/>
  <c r="G55" i="163" s="1"/>
  <c r="F54" i="163"/>
  <c r="F55" i="163" s="1"/>
  <c r="E54" i="163"/>
  <c r="E55" i="163" s="1"/>
  <c r="D54" i="163"/>
  <c r="D55" i="163" s="1"/>
  <c r="C54" i="163"/>
  <c r="C55" i="163" s="1"/>
  <c r="I41" i="163"/>
  <c r="H41" i="163"/>
  <c r="G41" i="163"/>
  <c r="F41" i="163"/>
  <c r="E41" i="163"/>
  <c r="D41" i="163"/>
  <c r="C41" i="163"/>
  <c r="I40" i="163"/>
  <c r="H40" i="163"/>
  <c r="G40" i="163"/>
  <c r="F40" i="163"/>
  <c r="E40" i="163"/>
  <c r="D40" i="163"/>
  <c r="C40" i="163"/>
  <c r="I38" i="163"/>
  <c r="I39" i="163" s="1"/>
  <c r="H38" i="163"/>
  <c r="H39" i="163" s="1"/>
  <c r="G38" i="163"/>
  <c r="G39" i="163" s="1"/>
  <c r="F38" i="163"/>
  <c r="F39" i="163" s="1"/>
  <c r="E38" i="163"/>
  <c r="E39" i="163" s="1"/>
  <c r="D38" i="163"/>
  <c r="D39" i="163" s="1"/>
  <c r="C38" i="163"/>
  <c r="C39" i="163" s="1"/>
  <c r="I27" i="163"/>
  <c r="H27" i="163"/>
  <c r="G27" i="163"/>
  <c r="F27" i="163"/>
  <c r="E27" i="163"/>
  <c r="D27" i="163"/>
  <c r="C27" i="163"/>
  <c r="I26" i="163"/>
  <c r="H26" i="163"/>
  <c r="G26" i="163"/>
  <c r="F26" i="163"/>
  <c r="E26" i="163"/>
  <c r="D26" i="163"/>
  <c r="C26" i="163"/>
  <c r="I24" i="163"/>
  <c r="I25" i="163" s="1"/>
  <c r="H24" i="163"/>
  <c r="H25" i="163" s="1"/>
  <c r="G24" i="163"/>
  <c r="G25" i="163" s="1"/>
  <c r="F24" i="163"/>
  <c r="F25" i="163" s="1"/>
  <c r="E24" i="163"/>
  <c r="E25" i="163" s="1"/>
  <c r="D24" i="163"/>
  <c r="D25" i="163" s="1"/>
  <c r="C24" i="163"/>
  <c r="C25" i="163" s="1"/>
  <c r="N86" i="158" l="1"/>
  <c r="I101" i="158"/>
  <c r="H101" i="158"/>
  <c r="G101" i="158"/>
  <c r="F101" i="158"/>
  <c r="E101" i="158"/>
  <c r="D101" i="158"/>
  <c r="C101" i="158"/>
  <c r="I100" i="158"/>
  <c r="H100" i="158"/>
  <c r="G100" i="158"/>
  <c r="F100" i="158"/>
  <c r="E100" i="158"/>
  <c r="D100" i="158"/>
  <c r="C100" i="158"/>
  <c r="I98" i="158"/>
  <c r="I99" i="158" s="1"/>
  <c r="H98" i="158"/>
  <c r="H99" i="158" s="1"/>
  <c r="G98" i="158"/>
  <c r="G99" i="158" s="1"/>
  <c r="F98" i="158"/>
  <c r="F99" i="158" s="1"/>
  <c r="E98" i="158"/>
  <c r="E99" i="158" s="1"/>
  <c r="D98" i="158"/>
  <c r="D99" i="158" s="1"/>
  <c r="C98" i="158"/>
  <c r="C99" i="158" s="1"/>
  <c r="I87" i="158"/>
  <c r="H87" i="158"/>
  <c r="G87" i="158"/>
  <c r="F87" i="158"/>
  <c r="E87" i="158"/>
  <c r="D87" i="158"/>
  <c r="C87" i="158"/>
  <c r="I86" i="158"/>
  <c r="H86" i="158"/>
  <c r="G86" i="158"/>
  <c r="F86" i="158"/>
  <c r="E86" i="158"/>
  <c r="D86" i="158"/>
  <c r="C86" i="158"/>
  <c r="I84" i="158"/>
  <c r="I85" i="158" s="1"/>
  <c r="H84" i="158"/>
  <c r="H85" i="158" s="1"/>
  <c r="G84" i="158"/>
  <c r="G85" i="158" s="1"/>
  <c r="F84" i="158"/>
  <c r="F85" i="158" s="1"/>
  <c r="E84" i="158"/>
  <c r="E85" i="158" s="1"/>
  <c r="D84" i="158"/>
  <c r="D85" i="158" s="1"/>
  <c r="C84" i="158"/>
  <c r="C85" i="158" s="1"/>
  <c r="I71" i="158"/>
  <c r="H71" i="158"/>
  <c r="G71" i="158"/>
  <c r="F71" i="158"/>
  <c r="E71" i="158"/>
  <c r="D71" i="158"/>
  <c r="C71" i="158"/>
  <c r="I70" i="158"/>
  <c r="H70" i="158"/>
  <c r="G70" i="158"/>
  <c r="F70" i="158"/>
  <c r="E70" i="158"/>
  <c r="D70" i="158"/>
  <c r="C70" i="158"/>
  <c r="I68" i="158"/>
  <c r="I69" i="158" s="1"/>
  <c r="H68" i="158"/>
  <c r="H69" i="158" s="1"/>
  <c r="G68" i="158"/>
  <c r="G69" i="158" s="1"/>
  <c r="F68" i="158"/>
  <c r="F69" i="158" s="1"/>
  <c r="E68" i="158"/>
  <c r="E69" i="158" s="1"/>
  <c r="D68" i="158"/>
  <c r="D69" i="158" s="1"/>
  <c r="C68" i="158"/>
  <c r="C69" i="158" s="1"/>
  <c r="I57" i="158"/>
  <c r="H57" i="158"/>
  <c r="G57" i="158"/>
  <c r="F57" i="158"/>
  <c r="E57" i="158"/>
  <c r="D57" i="158"/>
  <c r="C57" i="158"/>
  <c r="I56" i="158"/>
  <c r="H56" i="158"/>
  <c r="G56" i="158"/>
  <c r="F56" i="158"/>
  <c r="E56" i="158"/>
  <c r="D56" i="158"/>
  <c r="C56" i="158"/>
  <c r="I54" i="158"/>
  <c r="I55" i="158" s="1"/>
  <c r="H54" i="158"/>
  <c r="H55" i="158" s="1"/>
  <c r="G54" i="158"/>
  <c r="G55" i="158" s="1"/>
  <c r="F54" i="158"/>
  <c r="F55" i="158" s="1"/>
  <c r="E54" i="158"/>
  <c r="E55" i="158" s="1"/>
  <c r="D54" i="158"/>
  <c r="D55" i="158" s="1"/>
  <c r="C54" i="158"/>
  <c r="C55" i="158" s="1"/>
  <c r="I41" i="158"/>
  <c r="H41" i="158"/>
  <c r="G41" i="158"/>
  <c r="F41" i="158"/>
  <c r="E41" i="158"/>
  <c r="D41" i="158"/>
  <c r="C41" i="158"/>
  <c r="I40" i="158"/>
  <c r="H40" i="158"/>
  <c r="G40" i="158"/>
  <c r="F40" i="158"/>
  <c r="E40" i="158"/>
  <c r="D40" i="158"/>
  <c r="C40" i="158"/>
  <c r="I38" i="158"/>
  <c r="I39" i="158" s="1"/>
  <c r="H38" i="158"/>
  <c r="H39" i="158" s="1"/>
  <c r="G38" i="158"/>
  <c r="G39" i="158" s="1"/>
  <c r="F38" i="158"/>
  <c r="F39" i="158" s="1"/>
  <c r="E38" i="158"/>
  <c r="E39" i="158" s="1"/>
  <c r="D38" i="158"/>
  <c r="D39" i="158" s="1"/>
  <c r="C38" i="158"/>
  <c r="C39" i="158" s="1"/>
  <c r="I27" i="158"/>
  <c r="H27" i="158"/>
  <c r="G27" i="158"/>
  <c r="F27" i="158"/>
  <c r="E27" i="158"/>
  <c r="D27" i="158"/>
  <c r="C27" i="158"/>
  <c r="I26" i="158"/>
  <c r="H26" i="158"/>
  <c r="G26" i="158"/>
  <c r="F26" i="158"/>
  <c r="E26" i="158"/>
  <c r="D26" i="158"/>
  <c r="C26" i="158"/>
  <c r="I24" i="158"/>
  <c r="I25" i="158" s="1"/>
  <c r="H24" i="158"/>
  <c r="H25" i="158" s="1"/>
  <c r="G24" i="158"/>
  <c r="G25" i="158" s="1"/>
  <c r="F24" i="158"/>
  <c r="F25" i="158" s="1"/>
  <c r="E24" i="158"/>
  <c r="E25" i="158" s="1"/>
  <c r="D24" i="158"/>
  <c r="D25" i="158" s="1"/>
  <c r="C24" i="158"/>
  <c r="C25" i="158" s="1"/>
  <c r="P91" i="157" l="1"/>
  <c r="D97" i="155" l="1"/>
  <c r="D83" i="155"/>
  <c r="D53" i="155"/>
  <c r="D67" i="155"/>
  <c r="D94" i="154" l="1"/>
  <c r="I192" i="201" l="1"/>
  <c r="H192" i="201"/>
  <c r="G192" i="201"/>
  <c r="F192" i="201"/>
  <c r="E192" i="201"/>
  <c r="D192" i="201"/>
  <c r="C192" i="201"/>
  <c r="I189" i="201"/>
  <c r="I193" i="201" s="1"/>
  <c r="H189" i="201"/>
  <c r="H193" i="201" s="1"/>
  <c r="G189" i="201"/>
  <c r="G193" i="201" s="1"/>
  <c r="F189" i="201"/>
  <c r="F193" i="201" s="1"/>
  <c r="E189" i="201"/>
  <c r="E193" i="201" s="1"/>
  <c r="D189" i="201"/>
  <c r="D193" i="201" s="1"/>
  <c r="C189" i="201"/>
  <c r="C193" i="201" s="1"/>
  <c r="I188" i="201"/>
  <c r="H188" i="201"/>
  <c r="G188" i="201"/>
  <c r="F188" i="201"/>
  <c r="E188" i="201"/>
  <c r="D188" i="201"/>
  <c r="C188" i="201"/>
  <c r="I186" i="201"/>
  <c r="I187" i="201" s="1"/>
  <c r="H186" i="201"/>
  <c r="H187" i="201" s="1"/>
  <c r="G186" i="201"/>
  <c r="G187" i="201" s="1"/>
  <c r="F186" i="201"/>
  <c r="F187" i="201" s="1"/>
  <c r="E186" i="201"/>
  <c r="E187" i="201" s="1"/>
  <c r="D186" i="201"/>
  <c r="D187" i="201" s="1"/>
  <c r="C186" i="201"/>
  <c r="C187" i="201" s="1"/>
  <c r="I178" i="201"/>
  <c r="H178" i="201"/>
  <c r="G178" i="201"/>
  <c r="F178" i="201"/>
  <c r="E178" i="201"/>
  <c r="D178" i="201"/>
  <c r="C178" i="201"/>
  <c r="I175" i="201"/>
  <c r="I179" i="201" s="1"/>
  <c r="H175" i="201"/>
  <c r="H179" i="201" s="1"/>
  <c r="G175" i="201"/>
  <c r="G179" i="201" s="1"/>
  <c r="F175" i="201"/>
  <c r="F179" i="201" s="1"/>
  <c r="E175" i="201"/>
  <c r="E179" i="201" s="1"/>
  <c r="D175" i="201"/>
  <c r="D179" i="201" s="1"/>
  <c r="C175" i="201"/>
  <c r="C179" i="201" s="1"/>
  <c r="I174" i="201"/>
  <c r="H174" i="201"/>
  <c r="G174" i="201"/>
  <c r="F174" i="201"/>
  <c r="E174" i="201"/>
  <c r="D174" i="201"/>
  <c r="C174" i="201"/>
  <c r="I172" i="201"/>
  <c r="I173" i="201" s="1"/>
  <c r="H172" i="201"/>
  <c r="H173" i="201" s="1"/>
  <c r="G172" i="201"/>
  <c r="G173" i="201" s="1"/>
  <c r="F172" i="201"/>
  <c r="F173" i="201" s="1"/>
  <c r="E172" i="201"/>
  <c r="E173" i="201" s="1"/>
  <c r="D172" i="201"/>
  <c r="D173" i="201" s="1"/>
  <c r="C172" i="201"/>
  <c r="C173" i="201" s="1"/>
  <c r="I164" i="201"/>
  <c r="H164" i="201"/>
  <c r="G164" i="201"/>
  <c r="F164" i="201"/>
  <c r="E164" i="201"/>
  <c r="D164" i="201"/>
  <c r="C164" i="201"/>
  <c r="I161" i="201"/>
  <c r="I165" i="201" s="1"/>
  <c r="H161" i="201"/>
  <c r="H165" i="201" s="1"/>
  <c r="G161" i="201"/>
  <c r="G165" i="201" s="1"/>
  <c r="F161" i="201"/>
  <c r="F165" i="201" s="1"/>
  <c r="E161" i="201"/>
  <c r="E165" i="201" s="1"/>
  <c r="D161" i="201"/>
  <c r="D165" i="201" s="1"/>
  <c r="C161" i="201"/>
  <c r="C165" i="201" s="1"/>
  <c r="I160" i="201"/>
  <c r="H160" i="201"/>
  <c r="G160" i="201"/>
  <c r="F160" i="201"/>
  <c r="E160" i="201"/>
  <c r="D160" i="201"/>
  <c r="C160" i="201"/>
  <c r="I158" i="201"/>
  <c r="I159" i="201" s="1"/>
  <c r="H158" i="201"/>
  <c r="H159" i="201" s="1"/>
  <c r="G158" i="201"/>
  <c r="G159" i="201" s="1"/>
  <c r="F158" i="201"/>
  <c r="F159" i="201" s="1"/>
  <c r="E158" i="201"/>
  <c r="E159" i="201" s="1"/>
  <c r="D158" i="201"/>
  <c r="D159" i="201" s="1"/>
  <c r="C158" i="201"/>
  <c r="C159" i="201" s="1"/>
  <c r="I150" i="201"/>
  <c r="H150" i="201"/>
  <c r="G150" i="201"/>
  <c r="F150" i="201"/>
  <c r="E150" i="201"/>
  <c r="D150" i="201"/>
  <c r="C150" i="201"/>
  <c r="I147" i="201"/>
  <c r="I151" i="201" s="1"/>
  <c r="H147" i="201"/>
  <c r="H151" i="201" s="1"/>
  <c r="G147" i="201"/>
  <c r="G151" i="201" s="1"/>
  <c r="F147" i="201"/>
  <c r="F151" i="201" s="1"/>
  <c r="E147" i="201"/>
  <c r="E151" i="201" s="1"/>
  <c r="D147" i="201"/>
  <c r="D151" i="201" s="1"/>
  <c r="C147" i="201"/>
  <c r="C151" i="201" s="1"/>
  <c r="I146" i="201"/>
  <c r="H146" i="201"/>
  <c r="G146" i="201"/>
  <c r="F146" i="201"/>
  <c r="E146" i="201"/>
  <c r="D146" i="201"/>
  <c r="C146" i="201"/>
  <c r="I144" i="201"/>
  <c r="I145" i="201" s="1"/>
  <c r="H144" i="201"/>
  <c r="H145" i="201" s="1"/>
  <c r="G144" i="201"/>
  <c r="G145" i="201" s="1"/>
  <c r="F144" i="201"/>
  <c r="F145" i="201" s="1"/>
  <c r="E144" i="201"/>
  <c r="E145" i="201" s="1"/>
  <c r="D144" i="201"/>
  <c r="D145" i="201" s="1"/>
  <c r="C144" i="201"/>
  <c r="C145" i="201" s="1"/>
  <c r="I136" i="201"/>
  <c r="H136" i="201"/>
  <c r="G136" i="201"/>
  <c r="F136" i="201"/>
  <c r="E136" i="201"/>
  <c r="D136" i="201"/>
  <c r="C136" i="201"/>
  <c r="I133" i="201"/>
  <c r="I137" i="201" s="1"/>
  <c r="H133" i="201"/>
  <c r="H137" i="201" s="1"/>
  <c r="G133" i="201"/>
  <c r="G137" i="201" s="1"/>
  <c r="F133" i="201"/>
  <c r="F137" i="201" s="1"/>
  <c r="E133" i="201"/>
  <c r="E137" i="201" s="1"/>
  <c r="D133" i="201"/>
  <c r="D137" i="201" s="1"/>
  <c r="C133" i="201"/>
  <c r="C137" i="201" s="1"/>
  <c r="I132" i="201"/>
  <c r="H132" i="201"/>
  <c r="G132" i="201"/>
  <c r="F132" i="201"/>
  <c r="E132" i="201"/>
  <c r="D132" i="201"/>
  <c r="C132" i="201"/>
  <c r="I130" i="201"/>
  <c r="I131" i="201" s="1"/>
  <c r="H130" i="201"/>
  <c r="H131" i="201" s="1"/>
  <c r="G130" i="201"/>
  <c r="G131" i="201" s="1"/>
  <c r="F130" i="201"/>
  <c r="F131" i="201" s="1"/>
  <c r="E130" i="201"/>
  <c r="E131" i="201" s="1"/>
  <c r="D130" i="201"/>
  <c r="D131" i="201" s="1"/>
  <c r="C130" i="201"/>
  <c r="C131" i="201" s="1"/>
  <c r="I120" i="201"/>
  <c r="H120" i="201"/>
  <c r="G120" i="201"/>
  <c r="F120" i="201"/>
  <c r="E120" i="201"/>
  <c r="D120" i="201"/>
  <c r="C120" i="201"/>
  <c r="I117" i="201"/>
  <c r="I121" i="201" s="1"/>
  <c r="H117" i="201"/>
  <c r="H121" i="201" s="1"/>
  <c r="G117" i="201"/>
  <c r="G121" i="201" s="1"/>
  <c r="F117" i="201"/>
  <c r="F121" i="201" s="1"/>
  <c r="E117" i="201"/>
  <c r="E121" i="201" s="1"/>
  <c r="D117" i="201"/>
  <c r="D121" i="201" s="1"/>
  <c r="C117" i="201"/>
  <c r="C121" i="201" s="1"/>
  <c r="I116" i="201"/>
  <c r="H116" i="201"/>
  <c r="G116" i="201"/>
  <c r="F116" i="201"/>
  <c r="E116" i="201"/>
  <c r="D116" i="201"/>
  <c r="C116" i="201"/>
  <c r="I114" i="201"/>
  <c r="I115" i="201" s="1"/>
  <c r="H114" i="201"/>
  <c r="H115" i="201" s="1"/>
  <c r="G114" i="201"/>
  <c r="G115" i="201" s="1"/>
  <c r="F114" i="201"/>
  <c r="F115" i="201" s="1"/>
  <c r="E114" i="201"/>
  <c r="E115" i="201" s="1"/>
  <c r="D114" i="201"/>
  <c r="D115" i="201" s="1"/>
  <c r="C114" i="201"/>
  <c r="C115" i="201" s="1"/>
  <c r="I104" i="201"/>
  <c r="H104" i="201"/>
  <c r="G104" i="201"/>
  <c r="F104" i="201"/>
  <c r="E104" i="201"/>
  <c r="D104" i="201"/>
  <c r="C104" i="201"/>
  <c r="I101" i="201"/>
  <c r="I105" i="201" s="1"/>
  <c r="H101" i="201"/>
  <c r="H105" i="201" s="1"/>
  <c r="G101" i="201"/>
  <c r="G105" i="201" s="1"/>
  <c r="F101" i="201"/>
  <c r="F105" i="201" s="1"/>
  <c r="E101" i="201"/>
  <c r="E105" i="201" s="1"/>
  <c r="D101" i="201"/>
  <c r="D105" i="201" s="1"/>
  <c r="C101" i="201"/>
  <c r="C105" i="201" s="1"/>
  <c r="I100" i="201"/>
  <c r="H100" i="201"/>
  <c r="G100" i="201"/>
  <c r="F100" i="201"/>
  <c r="E100" i="201"/>
  <c r="D100" i="201"/>
  <c r="C100" i="201"/>
  <c r="I98" i="201"/>
  <c r="I99" i="201" s="1"/>
  <c r="H98" i="201"/>
  <c r="H99" i="201" s="1"/>
  <c r="G98" i="201"/>
  <c r="G99" i="201" s="1"/>
  <c r="F98" i="201"/>
  <c r="F99" i="201" s="1"/>
  <c r="E98" i="201"/>
  <c r="E99" i="201" s="1"/>
  <c r="D98" i="201"/>
  <c r="D99" i="201" s="1"/>
  <c r="C98" i="201"/>
  <c r="C99" i="201" s="1"/>
  <c r="I90" i="201"/>
  <c r="H90" i="201"/>
  <c r="G90" i="201"/>
  <c r="F90" i="201"/>
  <c r="E90" i="201"/>
  <c r="D90" i="201"/>
  <c r="C90" i="201"/>
  <c r="I87" i="201"/>
  <c r="I91" i="201" s="1"/>
  <c r="H87" i="201"/>
  <c r="H91" i="201" s="1"/>
  <c r="G87" i="201"/>
  <c r="G91" i="201" s="1"/>
  <c r="F87" i="201"/>
  <c r="F91" i="201" s="1"/>
  <c r="E87" i="201"/>
  <c r="E91" i="201" s="1"/>
  <c r="D87" i="201"/>
  <c r="D91" i="201" s="1"/>
  <c r="C87" i="201"/>
  <c r="C91" i="201" s="1"/>
  <c r="I86" i="201"/>
  <c r="H86" i="201"/>
  <c r="G86" i="201"/>
  <c r="F86" i="201"/>
  <c r="E86" i="201"/>
  <c r="D86" i="201"/>
  <c r="C86" i="201"/>
  <c r="I84" i="201"/>
  <c r="I85" i="201" s="1"/>
  <c r="H84" i="201"/>
  <c r="H85" i="201" s="1"/>
  <c r="G84" i="201"/>
  <c r="G85" i="201" s="1"/>
  <c r="F84" i="201"/>
  <c r="F85" i="201" s="1"/>
  <c r="E84" i="201"/>
  <c r="E85" i="201" s="1"/>
  <c r="D84" i="201"/>
  <c r="D85" i="201" s="1"/>
  <c r="C84" i="201"/>
  <c r="C85" i="201" s="1"/>
  <c r="I74" i="201"/>
  <c r="H74" i="201"/>
  <c r="G74" i="201"/>
  <c r="F74" i="201"/>
  <c r="E74" i="201"/>
  <c r="D74" i="201"/>
  <c r="C74" i="201"/>
  <c r="I71" i="201"/>
  <c r="I75" i="201" s="1"/>
  <c r="H71" i="201"/>
  <c r="H75" i="201" s="1"/>
  <c r="G71" i="201"/>
  <c r="G75" i="201" s="1"/>
  <c r="F71" i="201"/>
  <c r="F75" i="201" s="1"/>
  <c r="E71" i="201"/>
  <c r="E75" i="201" s="1"/>
  <c r="D71" i="201"/>
  <c r="D75" i="201" s="1"/>
  <c r="C71" i="201"/>
  <c r="C75" i="201" s="1"/>
  <c r="I70" i="201"/>
  <c r="H70" i="201"/>
  <c r="G70" i="201"/>
  <c r="F70" i="201"/>
  <c r="E70" i="201"/>
  <c r="D70" i="201"/>
  <c r="C70" i="201"/>
  <c r="I68" i="201"/>
  <c r="I69" i="201" s="1"/>
  <c r="H68" i="201"/>
  <c r="H69" i="201" s="1"/>
  <c r="G68" i="201"/>
  <c r="G69" i="201" s="1"/>
  <c r="F68" i="201"/>
  <c r="F69" i="201" s="1"/>
  <c r="E68" i="201"/>
  <c r="E69" i="201" s="1"/>
  <c r="D68" i="201"/>
  <c r="D69" i="201" s="1"/>
  <c r="C68" i="201"/>
  <c r="C69" i="201" s="1"/>
  <c r="I60" i="201"/>
  <c r="H60" i="201"/>
  <c r="G60" i="201"/>
  <c r="F60" i="201"/>
  <c r="E60" i="201"/>
  <c r="D60" i="201"/>
  <c r="C60" i="201"/>
  <c r="I57" i="201"/>
  <c r="I61" i="201" s="1"/>
  <c r="H57" i="201"/>
  <c r="H61" i="201" s="1"/>
  <c r="G57" i="201"/>
  <c r="G61" i="201" s="1"/>
  <c r="F57" i="201"/>
  <c r="F61" i="201" s="1"/>
  <c r="E57" i="201"/>
  <c r="E61" i="201" s="1"/>
  <c r="D57" i="201"/>
  <c r="D61" i="201" s="1"/>
  <c r="C57" i="201"/>
  <c r="C61" i="201" s="1"/>
  <c r="I56" i="201"/>
  <c r="H56" i="201"/>
  <c r="G56" i="201"/>
  <c r="F56" i="201"/>
  <c r="E56" i="201"/>
  <c r="D56" i="201"/>
  <c r="C56" i="201"/>
  <c r="I54" i="201"/>
  <c r="I55" i="201" s="1"/>
  <c r="H54" i="201"/>
  <c r="H55" i="201" s="1"/>
  <c r="G54" i="201"/>
  <c r="G55" i="201" s="1"/>
  <c r="F54" i="201"/>
  <c r="F55" i="201" s="1"/>
  <c r="E54" i="201"/>
  <c r="E55" i="201" s="1"/>
  <c r="D54" i="201"/>
  <c r="D55" i="201" s="1"/>
  <c r="C54" i="201"/>
  <c r="C55" i="201" s="1"/>
  <c r="I44" i="201"/>
  <c r="H44" i="201"/>
  <c r="G44" i="201"/>
  <c r="F44" i="201"/>
  <c r="E44" i="201"/>
  <c r="D44" i="201"/>
  <c r="C44" i="201"/>
  <c r="I41" i="201"/>
  <c r="I45" i="201" s="1"/>
  <c r="H41" i="201"/>
  <c r="H45" i="201" s="1"/>
  <c r="G41" i="201"/>
  <c r="G45" i="201" s="1"/>
  <c r="F41" i="201"/>
  <c r="F45" i="201" s="1"/>
  <c r="E41" i="201"/>
  <c r="E45" i="201" s="1"/>
  <c r="D41" i="201"/>
  <c r="D45" i="201" s="1"/>
  <c r="C41" i="201"/>
  <c r="C45" i="201" s="1"/>
  <c r="I40" i="201"/>
  <c r="H40" i="201"/>
  <c r="G40" i="201"/>
  <c r="F40" i="201"/>
  <c r="E40" i="201"/>
  <c r="D40" i="201"/>
  <c r="C40" i="201"/>
  <c r="I38" i="201"/>
  <c r="I39" i="201" s="1"/>
  <c r="H38" i="201"/>
  <c r="H39" i="201" s="1"/>
  <c r="G38" i="201"/>
  <c r="G39" i="201" s="1"/>
  <c r="F38" i="201"/>
  <c r="F39" i="201" s="1"/>
  <c r="E38" i="201"/>
  <c r="E39" i="201" s="1"/>
  <c r="D38" i="201"/>
  <c r="D39" i="201" s="1"/>
  <c r="C38" i="201"/>
  <c r="C39" i="201" s="1"/>
  <c r="I30" i="201"/>
  <c r="H30" i="201"/>
  <c r="G30" i="201"/>
  <c r="F30" i="201"/>
  <c r="E30" i="201"/>
  <c r="D30" i="201"/>
  <c r="C30" i="201"/>
  <c r="I27" i="201"/>
  <c r="I31" i="201" s="1"/>
  <c r="H27" i="201"/>
  <c r="H31" i="201" s="1"/>
  <c r="G27" i="201"/>
  <c r="G31" i="201" s="1"/>
  <c r="F27" i="201"/>
  <c r="F31" i="201" s="1"/>
  <c r="E27" i="201"/>
  <c r="E31" i="201" s="1"/>
  <c r="D27" i="201"/>
  <c r="D31" i="201" s="1"/>
  <c r="C27" i="201"/>
  <c r="C31" i="201" s="1"/>
  <c r="I26" i="201"/>
  <c r="H26" i="201"/>
  <c r="G26" i="201"/>
  <c r="F26" i="201"/>
  <c r="E26" i="201"/>
  <c r="D26" i="201"/>
  <c r="C26" i="201"/>
  <c r="I24" i="201"/>
  <c r="I25" i="201" s="1"/>
  <c r="H24" i="201"/>
  <c r="H25" i="201" s="1"/>
  <c r="G24" i="201"/>
  <c r="G25" i="201" s="1"/>
  <c r="F24" i="201"/>
  <c r="F25" i="201" s="1"/>
  <c r="E24" i="201"/>
  <c r="E25" i="201" s="1"/>
  <c r="D24" i="201"/>
  <c r="D25" i="201" s="1"/>
  <c r="C24" i="201"/>
  <c r="C25" i="201" s="1"/>
  <c r="I16" i="201"/>
  <c r="H16" i="201"/>
  <c r="G16" i="201"/>
  <c r="F16" i="201"/>
  <c r="E16" i="201"/>
  <c r="D16" i="201"/>
  <c r="C16" i="201"/>
  <c r="I13" i="201"/>
  <c r="I17" i="201" s="1"/>
  <c r="H13" i="201"/>
  <c r="H17" i="201" s="1"/>
  <c r="G13" i="201"/>
  <c r="G17" i="201" s="1"/>
  <c r="F13" i="201"/>
  <c r="F17" i="201" s="1"/>
  <c r="E13" i="201"/>
  <c r="E17" i="201" s="1"/>
  <c r="D13" i="201"/>
  <c r="D17" i="201" s="1"/>
  <c r="C13" i="201"/>
  <c r="C17" i="201" s="1"/>
  <c r="I12" i="201"/>
  <c r="H12" i="201"/>
  <c r="G12" i="201"/>
  <c r="F12" i="201"/>
  <c r="E12" i="201"/>
  <c r="D12" i="201"/>
  <c r="C12" i="201"/>
  <c r="I10" i="201"/>
  <c r="I11" i="201" s="1"/>
  <c r="H10" i="201"/>
  <c r="H11" i="201" s="1"/>
  <c r="G10" i="201"/>
  <c r="G11" i="201" s="1"/>
  <c r="F10" i="201"/>
  <c r="F11" i="201" s="1"/>
  <c r="E10" i="201"/>
  <c r="E11" i="201" s="1"/>
  <c r="D10" i="201"/>
  <c r="D11" i="201" s="1"/>
  <c r="C10" i="201"/>
  <c r="C11" i="201" s="1"/>
  <c r="I192" i="200"/>
  <c r="H192" i="200"/>
  <c r="G192" i="200"/>
  <c r="F192" i="200"/>
  <c r="E192" i="200"/>
  <c r="D192" i="200"/>
  <c r="C192" i="200"/>
  <c r="I189" i="200"/>
  <c r="I193" i="200" s="1"/>
  <c r="H189" i="200"/>
  <c r="H193" i="200" s="1"/>
  <c r="G189" i="200"/>
  <c r="G193" i="200" s="1"/>
  <c r="F189" i="200"/>
  <c r="F193" i="200" s="1"/>
  <c r="E189" i="200"/>
  <c r="E193" i="200" s="1"/>
  <c r="D189" i="200"/>
  <c r="D193" i="200" s="1"/>
  <c r="C189" i="200"/>
  <c r="C193" i="200" s="1"/>
  <c r="I188" i="200"/>
  <c r="H188" i="200"/>
  <c r="G188" i="200"/>
  <c r="F188" i="200"/>
  <c r="E188" i="200"/>
  <c r="D188" i="200"/>
  <c r="C188" i="200"/>
  <c r="I186" i="200"/>
  <c r="I187" i="200" s="1"/>
  <c r="H186" i="200"/>
  <c r="H187" i="200" s="1"/>
  <c r="G186" i="200"/>
  <c r="G187" i="200" s="1"/>
  <c r="F186" i="200"/>
  <c r="F187" i="200" s="1"/>
  <c r="E186" i="200"/>
  <c r="E187" i="200" s="1"/>
  <c r="D186" i="200"/>
  <c r="D187" i="200" s="1"/>
  <c r="C186" i="200"/>
  <c r="C187" i="200" s="1"/>
  <c r="I178" i="200"/>
  <c r="H178" i="200"/>
  <c r="G178" i="200"/>
  <c r="F178" i="200"/>
  <c r="E178" i="200"/>
  <c r="D178" i="200"/>
  <c r="C178" i="200"/>
  <c r="I175" i="200"/>
  <c r="I179" i="200" s="1"/>
  <c r="H175" i="200"/>
  <c r="H179" i="200" s="1"/>
  <c r="G175" i="200"/>
  <c r="G179" i="200" s="1"/>
  <c r="F175" i="200"/>
  <c r="F179" i="200" s="1"/>
  <c r="E175" i="200"/>
  <c r="E179" i="200" s="1"/>
  <c r="D175" i="200"/>
  <c r="D179" i="200" s="1"/>
  <c r="C175" i="200"/>
  <c r="C179" i="200" s="1"/>
  <c r="I174" i="200"/>
  <c r="H174" i="200"/>
  <c r="G174" i="200"/>
  <c r="F174" i="200"/>
  <c r="E174" i="200"/>
  <c r="D174" i="200"/>
  <c r="C174" i="200"/>
  <c r="I172" i="200"/>
  <c r="I173" i="200" s="1"/>
  <c r="H172" i="200"/>
  <c r="H173" i="200" s="1"/>
  <c r="G172" i="200"/>
  <c r="G173" i="200" s="1"/>
  <c r="F172" i="200"/>
  <c r="F173" i="200" s="1"/>
  <c r="E172" i="200"/>
  <c r="E173" i="200" s="1"/>
  <c r="D172" i="200"/>
  <c r="D173" i="200" s="1"/>
  <c r="C172" i="200"/>
  <c r="C173" i="200" s="1"/>
  <c r="I164" i="200"/>
  <c r="H164" i="200"/>
  <c r="G164" i="200"/>
  <c r="F164" i="200"/>
  <c r="E164" i="200"/>
  <c r="D164" i="200"/>
  <c r="C164" i="200"/>
  <c r="I161" i="200"/>
  <c r="I165" i="200" s="1"/>
  <c r="H161" i="200"/>
  <c r="H165" i="200" s="1"/>
  <c r="G161" i="200"/>
  <c r="G165" i="200" s="1"/>
  <c r="F161" i="200"/>
  <c r="F165" i="200" s="1"/>
  <c r="E161" i="200"/>
  <c r="E165" i="200" s="1"/>
  <c r="D161" i="200"/>
  <c r="D165" i="200" s="1"/>
  <c r="C161" i="200"/>
  <c r="C165" i="200" s="1"/>
  <c r="I160" i="200"/>
  <c r="H160" i="200"/>
  <c r="G160" i="200"/>
  <c r="F160" i="200"/>
  <c r="E160" i="200"/>
  <c r="D160" i="200"/>
  <c r="C160" i="200"/>
  <c r="I158" i="200"/>
  <c r="I159" i="200" s="1"/>
  <c r="H158" i="200"/>
  <c r="H159" i="200" s="1"/>
  <c r="G158" i="200"/>
  <c r="G159" i="200" s="1"/>
  <c r="F158" i="200"/>
  <c r="F159" i="200" s="1"/>
  <c r="E158" i="200"/>
  <c r="E159" i="200" s="1"/>
  <c r="D158" i="200"/>
  <c r="D159" i="200" s="1"/>
  <c r="C158" i="200"/>
  <c r="C159" i="200" s="1"/>
  <c r="I150" i="200"/>
  <c r="H150" i="200"/>
  <c r="G150" i="200"/>
  <c r="F150" i="200"/>
  <c r="E150" i="200"/>
  <c r="D150" i="200"/>
  <c r="C150" i="200"/>
  <c r="I147" i="200"/>
  <c r="I151" i="200" s="1"/>
  <c r="H147" i="200"/>
  <c r="H151" i="200" s="1"/>
  <c r="G147" i="200"/>
  <c r="G151" i="200" s="1"/>
  <c r="F147" i="200"/>
  <c r="F151" i="200" s="1"/>
  <c r="E147" i="200"/>
  <c r="E151" i="200" s="1"/>
  <c r="D147" i="200"/>
  <c r="D151" i="200" s="1"/>
  <c r="C147" i="200"/>
  <c r="C151" i="200" s="1"/>
  <c r="I146" i="200"/>
  <c r="H146" i="200"/>
  <c r="G146" i="200"/>
  <c r="F146" i="200"/>
  <c r="E146" i="200"/>
  <c r="D146" i="200"/>
  <c r="C146" i="200"/>
  <c r="I144" i="200"/>
  <c r="I145" i="200" s="1"/>
  <c r="H144" i="200"/>
  <c r="H145" i="200" s="1"/>
  <c r="G144" i="200"/>
  <c r="G145" i="200" s="1"/>
  <c r="F144" i="200"/>
  <c r="F145" i="200" s="1"/>
  <c r="E144" i="200"/>
  <c r="E145" i="200" s="1"/>
  <c r="D144" i="200"/>
  <c r="D145" i="200" s="1"/>
  <c r="C144" i="200"/>
  <c r="C145" i="200" s="1"/>
  <c r="I136" i="200"/>
  <c r="H136" i="200"/>
  <c r="G136" i="200"/>
  <c r="F136" i="200"/>
  <c r="E136" i="200"/>
  <c r="D136" i="200"/>
  <c r="C136" i="200"/>
  <c r="I133" i="200"/>
  <c r="I137" i="200" s="1"/>
  <c r="H133" i="200"/>
  <c r="H137" i="200" s="1"/>
  <c r="G133" i="200"/>
  <c r="G137" i="200" s="1"/>
  <c r="F133" i="200"/>
  <c r="F137" i="200" s="1"/>
  <c r="E133" i="200"/>
  <c r="E137" i="200" s="1"/>
  <c r="D133" i="200"/>
  <c r="D137" i="200" s="1"/>
  <c r="C133" i="200"/>
  <c r="C137" i="200" s="1"/>
  <c r="I132" i="200"/>
  <c r="H132" i="200"/>
  <c r="G132" i="200"/>
  <c r="F132" i="200"/>
  <c r="E132" i="200"/>
  <c r="D132" i="200"/>
  <c r="C132" i="200"/>
  <c r="I130" i="200"/>
  <c r="I131" i="200" s="1"/>
  <c r="H130" i="200"/>
  <c r="H131" i="200" s="1"/>
  <c r="G130" i="200"/>
  <c r="G131" i="200" s="1"/>
  <c r="F130" i="200"/>
  <c r="F131" i="200" s="1"/>
  <c r="E130" i="200"/>
  <c r="E131" i="200" s="1"/>
  <c r="D130" i="200"/>
  <c r="D131" i="200" s="1"/>
  <c r="C130" i="200"/>
  <c r="C131" i="200" s="1"/>
  <c r="I120" i="200"/>
  <c r="H120" i="200"/>
  <c r="G120" i="200"/>
  <c r="F120" i="200"/>
  <c r="E120" i="200"/>
  <c r="D120" i="200"/>
  <c r="C120" i="200"/>
  <c r="I117" i="200"/>
  <c r="I121" i="200" s="1"/>
  <c r="H117" i="200"/>
  <c r="H121" i="200" s="1"/>
  <c r="G117" i="200"/>
  <c r="G121" i="200" s="1"/>
  <c r="F117" i="200"/>
  <c r="F121" i="200" s="1"/>
  <c r="E117" i="200"/>
  <c r="E121" i="200" s="1"/>
  <c r="D117" i="200"/>
  <c r="D121" i="200" s="1"/>
  <c r="C117" i="200"/>
  <c r="C121" i="200" s="1"/>
  <c r="I116" i="200"/>
  <c r="H116" i="200"/>
  <c r="G116" i="200"/>
  <c r="F116" i="200"/>
  <c r="E116" i="200"/>
  <c r="D116" i="200"/>
  <c r="C116" i="200"/>
  <c r="I114" i="200"/>
  <c r="I115" i="200" s="1"/>
  <c r="H114" i="200"/>
  <c r="H115" i="200" s="1"/>
  <c r="G114" i="200"/>
  <c r="G115" i="200" s="1"/>
  <c r="F114" i="200"/>
  <c r="F115" i="200" s="1"/>
  <c r="E114" i="200"/>
  <c r="E115" i="200" s="1"/>
  <c r="D114" i="200"/>
  <c r="D115" i="200" s="1"/>
  <c r="C114" i="200"/>
  <c r="C115" i="200" s="1"/>
  <c r="I104" i="200"/>
  <c r="H104" i="200"/>
  <c r="G104" i="200"/>
  <c r="F104" i="200"/>
  <c r="E104" i="200"/>
  <c r="D104" i="200"/>
  <c r="C104" i="200"/>
  <c r="I101" i="200"/>
  <c r="I105" i="200" s="1"/>
  <c r="H101" i="200"/>
  <c r="H105" i="200" s="1"/>
  <c r="G101" i="200"/>
  <c r="G105" i="200" s="1"/>
  <c r="F101" i="200"/>
  <c r="F105" i="200" s="1"/>
  <c r="E101" i="200"/>
  <c r="E105" i="200" s="1"/>
  <c r="D101" i="200"/>
  <c r="D105" i="200" s="1"/>
  <c r="C101" i="200"/>
  <c r="C105" i="200" s="1"/>
  <c r="I100" i="200"/>
  <c r="H100" i="200"/>
  <c r="G100" i="200"/>
  <c r="F100" i="200"/>
  <c r="E100" i="200"/>
  <c r="D100" i="200"/>
  <c r="C100" i="200"/>
  <c r="I98" i="200"/>
  <c r="I99" i="200" s="1"/>
  <c r="H98" i="200"/>
  <c r="H99" i="200" s="1"/>
  <c r="G98" i="200"/>
  <c r="G99" i="200" s="1"/>
  <c r="F98" i="200"/>
  <c r="F99" i="200" s="1"/>
  <c r="E98" i="200"/>
  <c r="E99" i="200" s="1"/>
  <c r="D98" i="200"/>
  <c r="D99" i="200" s="1"/>
  <c r="C98" i="200"/>
  <c r="C99" i="200" s="1"/>
  <c r="I90" i="200"/>
  <c r="H90" i="200"/>
  <c r="G90" i="200"/>
  <c r="F90" i="200"/>
  <c r="E90" i="200"/>
  <c r="D90" i="200"/>
  <c r="C90" i="200"/>
  <c r="I87" i="200"/>
  <c r="I91" i="200" s="1"/>
  <c r="H87" i="200"/>
  <c r="H91" i="200" s="1"/>
  <c r="G87" i="200"/>
  <c r="G91" i="200" s="1"/>
  <c r="F87" i="200"/>
  <c r="F91" i="200" s="1"/>
  <c r="E87" i="200"/>
  <c r="E91" i="200" s="1"/>
  <c r="D87" i="200"/>
  <c r="D91" i="200" s="1"/>
  <c r="C87" i="200"/>
  <c r="C91" i="200" s="1"/>
  <c r="I86" i="200"/>
  <c r="H86" i="200"/>
  <c r="G86" i="200"/>
  <c r="F86" i="200"/>
  <c r="E86" i="200"/>
  <c r="D86" i="200"/>
  <c r="C86" i="200"/>
  <c r="I84" i="200"/>
  <c r="I85" i="200" s="1"/>
  <c r="H84" i="200"/>
  <c r="H85" i="200" s="1"/>
  <c r="G84" i="200"/>
  <c r="G85" i="200" s="1"/>
  <c r="F84" i="200"/>
  <c r="F85" i="200" s="1"/>
  <c r="E84" i="200"/>
  <c r="E85" i="200" s="1"/>
  <c r="D84" i="200"/>
  <c r="D85" i="200" s="1"/>
  <c r="C84" i="200"/>
  <c r="C85" i="200" s="1"/>
  <c r="I74" i="200"/>
  <c r="H74" i="200"/>
  <c r="G74" i="200"/>
  <c r="F74" i="200"/>
  <c r="E74" i="200"/>
  <c r="D74" i="200"/>
  <c r="C74" i="200"/>
  <c r="I71" i="200"/>
  <c r="I75" i="200" s="1"/>
  <c r="H71" i="200"/>
  <c r="H75" i="200" s="1"/>
  <c r="G71" i="200"/>
  <c r="G75" i="200" s="1"/>
  <c r="F71" i="200"/>
  <c r="F75" i="200" s="1"/>
  <c r="E71" i="200"/>
  <c r="E75" i="200" s="1"/>
  <c r="D71" i="200"/>
  <c r="D75" i="200" s="1"/>
  <c r="C71" i="200"/>
  <c r="C75" i="200" s="1"/>
  <c r="I70" i="200"/>
  <c r="H70" i="200"/>
  <c r="G70" i="200"/>
  <c r="F70" i="200"/>
  <c r="E70" i="200"/>
  <c r="D70" i="200"/>
  <c r="C70" i="200"/>
  <c r="I68" i="200"/>
  <c r="I69" i="200" s="1"/>
  <c r="H68" i="200"/>
  <c r="H69" i="200" s="1"/>
  <c r="G68" i="200"/>
  <c r="G69" i="200" s="1"/>
  <c r="F68" i="200"/>
  <c r="F69" i="200" s="1"/>
  <c r="E68" i="200"/>
  <c r="E69" i="200" s="1"/>
  <c r="D68" i="200"/>
  <c r="D69" i="200" s="1"/>
  <c r="C68" i="200"/>
  <c r="C69" i="200" s="1"/>
  <c r="I60" i="200"/>
  <c r="H60" i="200"/>
  <c r="G60" i="200"/>
  <c r="F60" i="200"/>
  <c r="E60" i="200"/>
  <c r="D60" i="200"/>
  <c r="C60" i="200"/>
  <c r="I57" i="200"/>
  <c r="I61" i="200" s="1"/>
  <c r="H57" i="200"/>
  <c r="H61" i="200" s="1"/>
  <c r="G57" i="200"/>
  <c r="G61" i="200" s="1"/>
  <c r="F57" i="200"/>
  <c r="F61" i="200" s="1"/>
  <c r="E57" i="200"/>
  <c r="E61" i="200" s="1"/>
  <c r="D57" i="200"/>
  <c r="D61" i="200" s="1"/>
  <c r="C57" i="200"/>
  <c r="C61" i="200" s="1"/>
  <c r="I56" i="200"/>
  <c r="H56" i="200"/>
  <c r="G56" i="200"/>
  <c r="F56" i="200"/>
  <c r="E56" i="200"/>
  <c r="D56" i="200"/>
  <c r="C56" i="200"/>
  <c r="I54" i="200"/>
  <c r="I55" i="200" s="1"/>
  <c r="H54" i="200"/>
  <c r="H55" i="200" s="1"/>
  <c r="G54" i="200"/>
  <c r="G55" i="200" s="1"/>
  <c r="F54" i="200"/>
  <c r="F55" i="200" s="1"/>
  <c r="E54" i="200"/>
  <c r="E55" i="200" s="1"/>
  <c r="D54" i="200"/>
  <c r="D55" i="200" s="1"/>
  <c r="C54" i="200"/>
  <c r="C55" i="200" s="1"/>
  <c r="I44" i="200"/>
  <c r="H44" i="200"/>
  <c r="G44" i="200"/>
  <c r="F44" i="200"/>
  <c r="E44" i="200"/>
  <c r="D44" i="200"/>
  <c r="C44" i="200"/>
  <c r="I41" i="200"/>
  <c r="I45" i="200" s="1"/>
  <c r="H41" i="200"/>
  <c r="H45" i="200" s="1"/>
  <c r="G41" i="200"/>
  <c r="G45" i="200" s="1"/>
  <c r="F41" i="200"/>
  <c r="F45" i="200" s="1"/>
  <c r="E41" i="200"/>
  <c r="E45" i="200" s="1"/>
  <c r="D41" i="200"/>
  <c r="D45" i="200" s="1"/>
  <c r="C41" i="200"/>
  <c r="C45" i="200" s="1"/>
  <c r="I40" i="200"/>
  <c r="H40" i="200"/>
  <c r="G40" i="200"/>
  <c r="F40" i="200"/>
  <c r="E40" i="200"/>
  <c r="D40" i="200"/>
  <c r="C40" i="200"/>
  <c r="I38" i="200"/>
  <c r="I39" i="200" s="1"/>
  <c r="H38" i="200"/>
  <c r="H39" i="200" s="1"/>
  <c r="G38" i="200"/>
  <c r="G39" i="200" s="1"/>
  <c r="F38" i="200"/>
  <c r="F39" i="200" s="1"/>
  <c r="E38" i="200"/>
  <c r="E39" i="200" s="1"/>
  <c r="D38" i="200"/>
  <c r="D39" i="200" s="1"/>
  <c r="C38" i="200"/>
  <c r="C39" i="200" s="1"/>
  <c r="I30" i="200"/>
  <c r="H30" i="200"/>
  <c r="G30" i="200"/>
  <c r="F30" i="200"/>
  <c r="E30" i="200"/>
  <c r="D30" i="200"/>
  <c r="C30" i="200"/>
  <c r="I27" i="200"/>
  <c r="I31" i="200" s="1"/>
  <c r="H27" i="200"/>
  <c r="H31" i="200" s="1"/>
  <c r="G27" i="200"/>
  <c r="G31" i="200" s="1"/>
  <c r="F27" i="200"/>
  <c r="F31" i="200" s="1"/>
  <c r="E27" i="200"/>
  <c r="E31" i="200" s="1"/>
  <c r="D27" i="200"/>
  <c r="D31" i="200" s="1"/>
  <c r="C27" i="200"/>
  <c r="C31" i="200" s="1"/>
  <c r="I26" i="200"/>
  <c r="H26" i="200"/>
  <c r="G26" i="200"/>
  <c r="F26" i="200"/>
  <c r="E26" i="200"/>
  <c r="D26" i="200"/>
  <c r="C26" i="200"/>
  <c r="I24" i="200"/>
  <c r="I25" i="200" s="1"/>
  <c r="H24" i="200"/>
  <c r="H25" i="200" s="1"/>
  <c r="G24" i="200"/>
  <c r="G25" i="200" s="1"/>
  <c r="F24" i="200"/>
  <c r="F25" i="200" s="1"/>
  <c r="E24" i="200"/>
  <c r="E25" i="200" s="1"/>
  <c r="D24" i="200"/>
  <c r="D25" i="200" s="1"/>
  <c r="C24" i="200"/>
  <c r="C25" i="200" s="1"/>
  <c r="I16" i="200"/>
  <c r="H16" i="200"/>
  <c r="G16" i="200"/>
  <c r="F16" i="200"/>
  <c r="E16" i="200"/>
  <c r="D16" i="200"/>
  <c r="C16" i="200"/>
  <c r="I13" i="200"/>
  <c r="I17" i="200" s="1"/>
  <c r="H13" i="200"/>
  <c r="H17" i="200" s="1"/>
  <c r="G13" i="200"/>
  <c r="G17" i="200" s="1"/>
  <c r="F13" i="200"/>
  <c r="F17" i="200" s="1"/>
  <c r="E13" i="200"/>
  <c r="E17" i="200" s="1"/>
  <c r="D13" i="200"/>
  <c r="D17" i="200" s="1"/>
  <c r="C13" i="200"/>
  <c r="C17" i="200" s="1"/>
  <c r="I12" i="200"/>
  <c r="H12" i="200"/>
  <c r="G12" i="200"/>
  <c r="F12" i="200"/>
  <c r="E12" i="200"/>
  <c r="D12" i="200"/>
  <c r="C12" i="200"/>
  <c r="I10" i="200"/>
  <c r="I11" i="200" s="1"/>
  <c r="H10" i="200"/>
  <c r="H11" i="200" s="1"/>
  <c r="G10" i="200"/>
  <c r="G11" i="200" s="1"/>
  <c r="F10" i="200"/>
  <c r="F11" i="200" s="1"/>
  <c r="E10" i="200"/>
  <c r="E11" i="200" s="1"/>
  <c r="D10" i="200"/>
  <c r="D11" i="200" s="1"/>
  <c r="C10" i="200"/>
  <c r="C11" i="200" s="1"/>
  <c r="I192" i="199"/>
  <c r="H192" i="199"/>
  <c r="G192" i="199"/>
  <c r="F192" i="199"/>
  <c r="E192" i="199"/>
  <c r="D192" i="199"/>
  <c r="C192" i="199"/>
  <c r="I189" i="199"/>
  <c r="I193" i="199" s="1"/>
  <c r="H189" i="199"/>
  <c r="H193" i="199" s="1"/>
  <c r="G189" i="199"/>
  <c r="G193" i="199" s="1"/>
  <c r="F189" i="199"/>
  <c r="F193" i="199" s="1"/>
  <c r="E189" i="199"/>
  <c r="E193" i="199" s="1"/>
  <c r="D189" i="199"/>
  <c r="D193" i="199" s="1"/>
  <c r="C189" i="199"/>
  <c r="C193" i="199" s="1"/>
  <c r="I188" i="199"/>
  <c r="H188" i="199"/>
  <c r="G188" i="199"/>
  <c r="F188" i="199"/>
  <c r="E188" i="199"/>
  <c r="D188" i="199"/>
  <c r="C188" i="199"/>
  <c r="I186" i="199"/>
  <c r="I187" i="199" s="1"/>
  <c r="H186" i="199"/>
  <c r="H187" i="199" s="1"/>
  <c r="G186" i="199"/>
  <c r="G187" i="199" s="1"/>
  <c r="F186" i="199"/>
  <c r="F187" i="199" s="1"/>
  <c r="E186" i="199"/>
  <c r="E187" i="199" s="1"/>
  <c r="D186" i="199"/>
  <c r="D187" i="199" s="1"/>
  <c r="C186" i="199"/>
  <c r="C187" i="199" s="1"/>
  <c r="I178" i="199"/>
  <c r="H178" i="199"/>
  <c r="G178" i="199"/>
  <c r="F178" i="199"/>
  <c r="E178" i="199"/>
  <c r="D178" i="199"/>
  <c r="C178" i="199"/>
  <c r="I175" i="199"/>
  <c r="I179" i="199" s="1"/>
  <c r="H175" i="199"/>
  <c r="H179" i="199" s="1"/>
  <c r="G175" i="199"/>
  <c r="G179" i="199" s="1"/>
  <c r="F175" i="199"/>
  <c r="F179" i="199" s="1"/>
  <c r="E175" i="199"/>
  <c r="E179" i="199" s="1"/>
  <c r="D175" i="199"/>
  <c r="D179" i="199" s="1"/>
  <c r="C175" i="199"/>
  <c r="C179" i="199" s="1"/>
  <c r="I174" i="199"/>
  <c r="H174" i="199"/>
  <c r="G174" i="199"/>
  <c r="F174" i="199"/>
  <c r="E174" i="199"/>
  <c r="D174" i="199"/>
  <c r="C174" i="199"/>
  <c r="I172" i="199"/>
  <c r="I173" i="199" s="1"/>
  <c r="H172" i="199"/>
  <c r="H173" i="199" s="1"/>
  <c r="G172" i="199"/>
  <c r="G173" i="199" s="1"/>
  <c r="F172" i="199"/>
  <c r="F173" i="199" s="1"/>
  <c r="E172" i="199"/>
  <c r="E173" i="199" s="1"/>
  <c r="D172" i="199"/>
  <c r="D173" i="199" s="1"/>
  <c r="C172" i="199"/>
  <c r="C173" i="199" s="1"/>
  <c r="I164" i="199"/>
  <c r="H164" i="199"/>
  <c r="G164" i="199"/>
  <c r="F164" i="199"/>
  <c r="E164" i="199"/>
  <c r="D164" i="199"/>
  <c r="C164" i="199"/>
  <c r="I161" i="199"/>
  <c r="I165" i="199" s="1"/>
  <c r="H161" i="199"/>
  <c r="H165" i="199" s="1"/>
  <c r="G161" i="199"/>
  <c r="G165" i="199" s="1"/>
  <c r="F161" i="199"/>
  <c r="F165" i="199" s="1"/>
  <c r="E161" i="199"/>
  <c r="E165" i="199" s="1"/>
  <c r="D161" i="199"/>
  <c r="D165" i="199" s="1"/>
  <c r="C161" i="199"/>
  <c r="C165" i="199" s="1"/>
  <c r="I160" i="199"/>
  <c r="H160" i="199"/>
  <c r="G160" i="199"/>
  <c r="F160" i="199"/>
  <c r="E160" i="199"/>
  <c r="D160" i="199"/>
  <c r="C160" i="199"/>
  <c r="I158" i="199"/>
  <c r="I159" i="199" s="1"/>
  <c r="H158" i="199"/>
  <c r="H159" i="199" s="1"/>
  <c r="G158" i="199"/>
  <c r="G159" i="199" s="1"/>
  <c r="F158" i="199"/>
  <c r="F159" i="199" s="1"/>
  <c r="E158" i="199"/>
  <c r="E159" i="199" s="1"/>
  <c r="D158" i="199"/>
  <c r="D159" i="199" s="1"/>
  <c r="C158" i="199"/>
  <c r="C159" i="199" s="1"/>
  <c r="I150" i="199"/>
  <c r="H150" i="199"/>
  <c r="G150" i="199"/>
  <c r="F150" i="199"/>
  <c r="E150" i="199"/>
  <c r="D150" i="199"/>
  <c r="C150" i="199"/>
  <c r="I147" i="199"/>
  <c r="I151" i="199" s="1"/>
  <c r="H147" i="199"/>
  <c r="H151" i="199" s="1"/>
  <c r="G147" i="199"/>
  <c r="G151" i="199" s="1"/>
  <c r="F147" i="199"/>
  <c r="F151" i="199" s="1"/>
  <c r="E147" i="199"/>
  <c r="E151" i="199" s="1"/>
  <c r="D147" i="199"/>
  <c r="D151" i="199" s="1"/>
  <c r="C147" i="199"/>
  <c r="C151" i="199" s="1"/>
  <c r="I146" i="199"/>
  <c r="H146" i="199"/>
  <c r="G146" i="199"/>
  <c r="F146" i="199"/>
  <c r="E146" i="199"/>
  <c r="D146" i="199"/>
  <c r="C146" i="199"/>
  <c r="I144" i="199"/>
  <c r="I145" i="199" s="1"/>
  <c r="H144" i="199"/>
  <c r="H145" i="199" s="1"/>
  <c r="G144" i="199"/>
  <c r="G145" i="199" s="1"/>
  <c r="F144" i="199"/>
  <c r="F145" i="199" s="1"/>
  <c r="E144" i="199"/>
  <c r="E145" i="199" s="1"/>
  <c r="D144" i="199"/>
  <c r="D145" i="199" s="1"/>
  <c r="C144" i="199"/>
  <c r="C145" i="199" s="1"/>
  <c r="I136" i="199"/>
  <c r="H136" i="199"/>
  <c r="G136" i="199"/>
  <c r="F136" i="199"/>
  <c r="E136" i="199"/>
  <c r="D136" i="199"/>
  <c r="C136" i="199"/>
  <c r="I133" i="199"/>
  <c r="I137" i="199" s="1"/>
  <c r="H133" i="199"/>
  <c r="H137" i="199" s="1"/>
  <c r="G133" i="199"/>
  <c r="G137" i="199" s="1"/>
  <c r="F133" i="199"/>
  <c r="F137" i="199" s="1"/>
  <c r="E133" i="199"/>
  <c r="E137" i="199" s="1"/>
  <c r="D133" i="199"/>
  <c r="D137" i="199" s="1"/>
  <c r="C133" i="199"/>
  <c r="C137" i="199" s="1"/>
  <c r="I132" i="199"/>
  <c r="H132" i="199"/>
  <c r="G132" i="199"/>
  <c r="F132" i="199"/>
  <c r="E132" i="199"/>
  <c r="D132" i="199"/>
  <c r="C132" i="199"/>
  <c r="I130" i="199"/>
  <c r="I131" i="199" s="1"/>
  <c r="H130" i="199"/>
  <c r="H131" i="199" s="1"/>
  <c r="G130" i="199"/>
  <c r="G131" i="199" s="1"/>
  <c r="F130" i="199"/>
  <c r="F131" i="199" s="1"/>
  <c r="E130" i="199"/>
  <c r="E131" i="199" s="1"/>
  <c r="D130" i="199"/>
  <c r="D131" i="199" s="1"/>
  <c r="C130" i="199"/>
  <c r="C131" i="199" s="1"/>
  <c r="I120" i="199"/>
  <c r="H120" i="199"/>
  <c r="G120" i="199"/>
  <c r="F120" i="199"/>
  <c r="E120" i="199"/>
  <c r="D120" i="199"/>
  <c r="C120" i="199"/>
  <c r="I117" i="199"/>
  <c r="I121" i="199" s="1"/>
  <c r="H117" i="199"/>
  <c r="H121" i="199" s="1"/>
  <c r="G117" i="199"/>
  <c r="G121" i="199" s="1"/>
  <c r="F117" i="199"/>
  <c r="F121" i="199" s="1"/>
  <c r="E117" i="199"/>
  <c r="E121" i="199" s="1"/>
  <c r="D117" i="199"/>
  <c r="D121" i="199" s="1"/>
  <c r="C117" i="199"/>
  <c r="C121" i="199" s="1"/>
  <c r="I116" i="199"/>
  <c r="H116" i="199"/>
  <c r="G116" i="199"/>
  <c r="F116" i="199"/>
  <c r="E116" i="199"/>
  <c r="D116" i="199"/>
  <c r="C116" i="199"/>
  <c r="I114" i="199"/>
  <c r="I115" i="199" s="1"/>
  <c r="H114" i="199"/>
  <c r="H115" i="199" s="1"/>
  <c r="G114" i="199"/>
  <c r="G115" i="199" s="1"/>
  <c r="F114" i="199"/>
  <c r="F115" i="199" s="1"/>
  <c r="E114" i="199"/>
  <c r="E115" i="199" s="1"/>
  <c r="D114" i="199"/>
  <c r="D115" i="199" s="1"/>
  <c r="C114" i="199"/>
  <c r="C115" i="199" s="1"/>
  <c r="I104" i="199"/>
  <c r="H104" i="199"/>
  <c r="G104" i="199"/>
  <c r="F104" i="199"/>
  <c r="E104" i="199"/>
  <c r="D104" i="199"/>
  <c r="C104" i="199"/>
  <c r="I101" i="199"/>
  <c r="I105" i="199" s="1"/>
  <c r="H101" i="199"/>
  <c r="H105" i="199" s="1"/>
  <c r="G101" i="199"/>
  <c r="G105" i="199" s="1"/>
  <c r="F101" i="199"/>
  <c r="F105" i="199" s="1"/>
  <c r="E101" i="199"/>
  <c r="E105" i="199" s="1"/>
  <c r="D101" i="199"/>
  <c r="D105" i="199" s="1"/>
  <c r="C101" i="199"/>
  <c r="C105" i="199" s="1"/>
  <c r="I100" i="199"/>
  <c r="H100" i="199"/>
  <c r="G100" i="199"/>
  <c r="F100" i="199"/>
  <c r="E100" i="199"/>
  <c r="D100" i="199"/>
  <c r="C100" i="199"/>
  <c r="I98" i="199"/>
  <c r="I99" i="199" s="1"/>
  <c r="H98" i="199"/>
  <c r="H99" i="199" s="1"/>
  <c r="G98" i="199"/>
  <c r="G99" i="199" s="1"/>
  <c r="F98" i="199"/>
  <c r="F99" i="199" s="1"/>
  <c r="E98" i="199"/>
  <c r="E99" i="199" s="1"/>
  <c r="D98" i="199"/>
  <c r="D99" i="199" s="1"/>
  <c r="C98" i="199"/>
  <c r="C99" i="199" s="1"/>
  <c r="I90" i="199"/>
  <c r="H90" i="199"/>
  <c r="G90" i="199"/>
  <c r="F90" i="199"/>
  <c r="E90" i="199"/>
  <c r="D90" i="199"/>
  <c r="C90" i="199"/>
  <c r="I87" i="199"/>
  <c r="I91" i="199" s="1"/>
  <c r="H87" i="199"/>
  <c r="H91" i="199" s="1"/>
  <c r="G87" i="199"/>
  <c r="G91" i="199" s="1"/>
  <c r="F87" i="199"/>
  <c r="F91" i="199" s="1"/>
  <c r="E87" i="199"/>
  <c r="E91" i="199" s="1"/>
  <c r="D87" i="199"/>
  <c r="D91" i="199" s="1"/>
  <c r="C87" i="199"/>
  <c r="C91" i="199" s="1"/>
  <c r="I86" i="199"/>
  <c r="H86" i="199"/>
  <c r="G86" i="199"/>
  <c r="F86" i="199"/>
  <c r="E86" i="199"/>
  <c r="D86" i="199"/>
  <c r="C86" i="199"/>
  <c r="I84" i="199"/>
  <c r="I85" i="199" s="1"/>
  <c r="H84" i="199"/>
  <c r="H85" i="199" s="1"/>
  <c r="G84" i="199"/>
  <c r="G85" i="199" s="1"/>
  <c r="F84" i="199"/>
  <c r="F85" i="199" s="1"/>
  <c r="E84" i="199"/>
  <c r="E85" i="199" s="1"/>
  <c r="D84" i="199"/>
  <c r="D85" i="199" s="1"/>
  <c r="C84" i="199"/>
  <c r="C85" i="199" s="1"/>
  <c r="I74" i="199"/>
  <c r="H74" i="199"/>
  <c r="G74" i="199"/>
  <c r="F74" i="199"/>
  <c r="E74" i="199"/>
  <c r="D74" i="199"/>
  <c r="C74" i="199"/>
  <c r="I71" i="199"/>
  <c r="I75" i="199" s="1"/>
  <c r="H71" i="199"/>
  <c r="H75" i="199" s="1"/>
  <c r="G71" i="199"/>
  <c r="G75" i="199" s="1"/>
  <c r="F71" i="199"/>
  <c r="F75" i="199" s="1"/>
  <c r="E71" i="199"/>
  <c r="E75" i="199" s="1"/>
  <c r="D71" i="199"/>
  <c r="D75" i="199" s="1"/>
  <c r="C71" i="199"/>
  <c r="C75" i="199" s="1"/>
  <c r="I70" i="199"/>
  <c r="H70" i="199"/>
  <c r="G70" i="199"/>
  <c r="F70" i="199"/>
  <c r="E70" i="199"/>
  <c r="D70" i="199"/>
  <c r="C70" i="199"/>
  <c r="I68" i="199"/>
  <c r="I69" i="199" s="1"/>
  <c r="H68" i="199"/>
  <c r="H69" i="199" s="1"/>
  <c r="G68" i="199"/>
  <c r="G69" i="199" s="1"/>
  <c r="F68" i="199"/>
  <c r="F69" i="199" s="1"/>
  <c r="E68" i="199"/>
  <c r="E69" i="199" s="1"/>
  <c r="D68" i="199"/>
  <c r="D69" i="199" s="1"/>
  <c r="C68" i="199"/>
  <c r="C69" i="199" s="1"/>
  <c r="I60" i="199"/>
  <c r="H60" i="199"/>
  <c r="G60" i="199"/>
  <c r="F60" i="199"/>
  <c r="E60" i="199"/>
  <c r="D60" i="199"/>
  <c r="C60" i="199"/>
  <c r="I57" i="199"/>
  <c r="I61" i="199" s="1"/>
  <c r="H57" i="199"/>
  <c r="H61" i="199" s="1"/>
  <c r="G57" i="199"/>
  <c r="G61" i="199" s="1"/>
  <c r="F57" i="199"/>
  <c r="F61" i="199" s="1"/>
  <c r="E57" i="199"/>
  <c r="E61" i="199" s="1"/>
  <c r="D57" i="199"/>
  <c r="D61" i="199" s="1"/>
  <c r="C57" i="199"/>
  <c r="C61" i="199" s="1"/>
  <c r="I56" i="199"/>
  <c r="H56" i="199"/>
  <c r="G56" i="199"/>
  <c r="F56" i="199"/>
  <c r="E56" i="199"/>
  <c r="D56" i="199"/>
  <c r="C56" i="199"/>
  <c r="I54" i="199"/>
  <c r="I55" i="199" s="1"/>
  <c r="H54" i="199"/>
  <c r="H55" i="199" s="1"/>
  <c r="G54" i="199"/>
  <c r="G55" i="199" s="1"/>
  <c r="F54" i="199"/>
  <c r="F55" i="199" s="1"/>
  <c r="E54" i="199"/>
  <c r="E55" i="199" s="1"/>
  <c r="D54" i="199"/>
  <c r="D55" i="199" s="1"/>
  <c r="C54" i="199"/>
  <c r="C55" i="199" s="1"/>
  <c r="I44" i="199"/>
  <c r="H44" i="199"/>
  <c r="G44" i="199"/>
  <c r="F44" i="199"/>
  <c r="E44" i="199"/>
  <c r="D44" i="199"/>
  <c r="C44" i="199"/>
  <c r="I41" i="199"/>
  <c r="I45" i="199" s="1"/>
  <c r="H41" i="199"/>
  <c r="H45" i="199" s="1"/>
  <c r="G41" i="199"/>
  <c r="G45" i="199" s="1"/>
  <c r="F41" i="199"/>
  <c r="F45" i="199" s="1"/>
  <c r="E41" i="199"/>
  <c r="E45" i="199" s="1"/>
  <c r="D41" i="199"/>
  <c r="D45" i="199" s="1"/>
  <c r="C41" i="199"/>
  <c r="C45" i="199" s="1"/>
  <c r="I40" i="199"/>
  <c r="H40" i="199"/>
  <c r="G40" i="199"/>
  <c r="F40" i="199"/>
  <c r="E40" i="199"/>
  <c r="D40" i="199"/>
  <c r="C40" i="199"/>
  <c r="I38" i="199"/>
  <c r="I39" i="199" s="1"/>
  <c r="H38" i="199"/>
  <c r="H39" i="199" s="1"/>
  <c r="G38" i="199"/>
  <c r="G39" i="199" s="1"/>
  <c r="F38" i="199"/>
  <c r="F39" i="199" s="1"/>
  <c r="E38" i="199"/>
  <c r="E39" i="199" s="1"/>
  <c r="D38" i="199"/>
  <c r="D39" i="199" s="1"/>
  <c r="C38" i="199"/>
  <c r="C39" i="199" s="1"/>
  <c r="I30" i="199"/>
  <c r="H30" i="199"/>
  <c r="G30" i="199"/>
  <c r="F30" i="199"/>
  <c r="E30" i="199"/>
  <c r="D30" i="199"/>
  <c r="C30" i="199"/>
  <c r="I27" i="199"/>
  <c r="I31" i="199" s="1"/>
  <c r="H27" i="199"/>
  <c r="H31" i="199" s="1"/>
  <c r="G27" i="199"/>
  <c r="G31" i="199" s="1"/>
  <c r="F27" i="199"/>
  <c r="F31" i="199" s="1"/>
  <c r="E27" i="199"/>
  <c r="E31" i="199" s="1"/>
  <c r="D27" i="199"/>
  <c r="D31" i="199" s="1"/>
  <c r="C27" i="199"/>
  <c r="C31" i="199" s="1"/>
  <c r="I26" i="199"/>
  <c r="H26" i="199"/>
  <c r="G26" i="199"/>
  <c r="F26" i="199"/>
  <c r="E26" i="199"/>
  <c r="D26" i="199"/>
  <c r="C26" i="199"/>
  <c r="I24" i="199"/>
  <c r="I25" i="199" s="1"/>
  <c r="H24" i="199"/>
  <c r="H25" i="199" s="1"/>
  <c r="G24" i="199"/>
  <c r="G25" i="199" s="1"/>
  <c r="F24" i="199"/>
  <c r="F25" i="199" s="1"/>
  <c r="E24" i="199"/>
  <c r="E25" i="199" s="1"/>
  <c r="D24" i="199"/>
  <c r="D25" i="199" s="1"/>
  <c r="C24" i="199"/>
  <c r="C25" i="199" s="1"/>
  <c r="I16" i="199"/>
  <c r="H16" i="199"/>
  <c r="G16" i="199"/>
  <c r="F16" i="199"/>
  <c r="E16" i="199"/>
  <c r="D16" i="199"/>
  <c r="C16" i="199"/>
  <c r="I13" i="199"/>
  <c r="I17" i="199" s="1"/>
  <c r="H13" i="199"/>
  <c r="H17" i="199" s="1"/>
  <c r="G13" i="199"/>
  <c r="G17" i="199" s="1"/>
  <c r="F13" i="199"/>
  <c r="F17" i="199" s="1"/>
  <c r="E13" i="199"/>
  <c r="E17" i="199" s="1"/>
  <c r="D13" i="199"/>
  <c r="D17" i="199" s="1"/>
  <c r="C13" i="199"/>
  <c r="C17" i="199" s="1"/>
  <c r="I12" i="199"/>
  <c r="H12" i="199"/>
  <c r="G12" i="199"/>
  <c r="F12" i="199"/>
  <c r="E12" i="199"/>
  <c r="D12" i="199"/>
  <c r="C12" i="199"/>
  <c r="I10" i="199"/>
  <c r="I11" i="199" s="1"/>
  <c r="H10" i="199"/>
  <c r="H11" i="199" s="1"/>
  <c r="G10" i="199"/>
  <c r="G11" i="199" s="1"/>
  <c r="F10" i="199"/>
  <c r="F11" i="199" s="1"/>
  <c r="E10" i="199"/>
  <c r="E11" i="199" s="1"/>
  <c r="D10" i="199"/>
  <c r="D11" i="199" s="1"/>
  <c r="C10" i="199"/>
  <c r="C11" i="199" s="1"/>
  <c r="I192" i="198"/>
  <c r="H192" i="198"/>
  <c r="G192" i="198"/>
  <c r="F192" i="198"/>
  <c r="E192" i="198"/>
  <c r="D192" i="198"/>
  <c r="C192" i="198"/>
  <c r="I189" i="198"/>
  <c r="I193" i="198" s="1"/>
  <c r="H189" i="198"/>
  <c r="H193" i="198" s="1"/>
  <c r="G189" i="198"/>
  <c r="G193" i="198" s="1"/>
  <c r="F189" i="198"/>
  <c r="F193" i="198" s="1"/>
  <c r="E189" i="198"/>
  <c r="E193" i="198" s="1"/>
  <c r="D189" i="198"/>
  <c r="D193" i="198" s="1"/>
  <c r="C189" i="198"/>
  <c r="C193" i="198" s="1"/>
  <c r="I188" i="198"/>
  <c r="H188" i="198"/>
  <c r="G188" i="198"/>
  <c r="F188" i="198"/>
  <c r="E188" i="198"/>
  <c r="D188" i="198"/>
  <c r="C188" i="198"/>
  <c r="I186" i="198"/>
  <c r="I187" i="198" s="1"/>
  <c r="H186" i="198"/>
  <c r="H187" i="198" s="1"/>
  <c r="G186" i="198"/>
  <c r="G187" i="198" s="1"/>
  <c r="F186" i="198"/>
  <c r="F187" i="198" s="1"/>
  <c r="E186" i="198"/>
  <c r="E187" i="198" s="1"/>
  <c r="D186" i="198"/>
  <c r="D187" i="198" s="1"/>
  <c r="C186" i="198"/>
  <c r="C187" i="198" s="1"/>
  <c r="I178" i="198"/>
  <c r="H178" i="198"/>
  <c r="G178" i="198"/>
  <c r="F178" i="198"/>
  <c r="E178" i="198"/>
  <c r="D178" i="198"/>
  <c r="C178" i="198"/>
  <c r="I175" i="198"/>
  <c r="I179" i="198" s="1"/>
  <c r="H175" i="198"/>
  <c r="H179" i="198" s="1"/>
  <c r="G175" i="198"/>
  <c r="G179" i="198" s="1"/>
  <c r="F175" i="198"/>
  <c r="F179" i="198" s="1"/>
  <c r="E175" i="198"/>
  <c r="E179" i="198" s="1"/>
  <c r="D175" i="198"/>
  <c r="D179" i="198" s="1"/>
  <c r="C175" i="198"/>
  <c r="C179" i="198" s="1"/>
  <c r="I174" i="198"/>
  <c r="H174" i="198"/>
  <c r="G174" i="198"/>
  <c r="F174" i="198"/>
  <c r="E174" i="198"/>
  <c r="D174" i="198"/>
  <c r="C174" i="198"/>
  <c r="I172" i="198"/>
  <c r="I173" i="198" s="1"/>
  <c r="H172" i="198"/>
  <c r="H173" i="198" s="1"/>
  <c r="G172" i="198"/>
  <c r="G173" i="198" s="1"/>
  <c r="F172" i="198"/>
  <c r="F173" i="198" s="1"/>
  <c r="E172" i="198"/>
  <c r="E173" i="198" s="1"/>
  <c r="D172" i="198"/>
  <c r="D173" i="198" s="1"/>
  <c r="C172" i="198"/>
  <c r="C173" i="198" s="1"/>
  <c r="I164" i="198"/>
  <c r="H164" i="198"/>
  <c r="G164" i="198"/>
  <c r="F164" i="198"/>
  <c r="E164" i="198"/>
  <c r="D164" i="198"/>
  <c r="C164" i="198"/>
  <c r="I161" i="198"/>
  <c r="I165" i="198" s="1"/>
  <c r="H161" i="198"/>
  <c r="H165" i="198" s="1"/>
  <c r="G161" i="198"/>
  <c r="G165" i="198" s="1"/>
  <c r="F161" i="198"/>
  <c r="F165" i="198" s="1"/>
  <c r="E161" i="198"/>
  <c r="E165" i="198" s="1"/>
  <c r="D161" i="198"/>
  <c r="D165" i="198" s="1"/>
  <c r="C161" i="198"/>
  <c r="C165" i="198" s="1"/>
  <c r="I160" i="198"/>
  <c r="H160" i="198"/>
  <c r="G160" i="198"/>
  <c r="F160" i="198"/>
  <c r="E160" i="198"/>
  <c r="D160" i="198"/>
  <c r="C160" i="198"/>
  <c r="I158" i="198"/>
  <c r="I159" i="198" s="1"/>
  <c r="H158" i="198"/>
  <c r="H159" i="198" s="1"/>
  <c r="G158" i="198"/>
  <c r="G159" i="198" s="1"/>
  <c r="F158" i="198"/>
  <c r="F159" i="198" s="1"/>
  <c r="E158" i="198"/>
  <c r="E159" i="198" s="1"/>
  <c r="D158" i="198"/>
  <c r="D159" i="198" s="1"/>
  <c r="C158" i="198"/>
  <c r="C159" i="198" s="1"/>
  <c r="I150" i="198"/>
  <c r="H150" i="198"/>
  <c r="G150" i="198"/>
  <c r="F150" i="198"/>
  <c r="E150" i="198"/>
  <c r="D150" i="198"/>
  <c r="C150" i="198"/>
  <c r="I147" i="198"/>
  <c r="I151" i="198" s="1"/>
  <c r="H147" i="198"/>
  <c r="H151" i="198" s="1"/>
  <c r="G147" i="198"/>
  <c r="G151" i="198" s="1"/>
  <c r="F147" i="198"/>
  <c r="F151" i="198" s="1"/>
  <c r="E147" i="198"/>
  <c r="E151" i="198" s="1"/>
  <c r="D147" i="198"/>
  <c r="D151" i="198" s="1"/>
  <c r="C147" i="198"/>
  <c r="C151" i="198" s="1"/>
  <c r="I146" i="198"/>
  <c r="H146" i="198"/>
  <c r="G146" i="198"/>
  <c r="F146" i="198"/>
  <c r="E146" i="198"/>
  <c r="D146" i="198"/>
  <c r="C146" i="198"/>
  <c r="I144" i="198"/>
  <c r="I145" i="198" s="1"/>
  <c r="H144" i="198"/>
  <c r="H145" i="198" s="1"/>
  <c r="G144" i="198"/>
  <c r="G145" i="198" s="1"/>
  <c r="F144" i="198"/>
  <c r="F145" i="198" s="1"/>
  <c r="E144" i="198"/>
  <c r="E145" i="198" s="1"/>
  <c r="D144" i="198"/>
  <c r="D145" i="198" s="1"/>
  <c r="C144" i="198"/>
  <c r="C145" i="198" s="1"/>
  <c r="I136" i="198"/>
  <c r="H136" i="198"/>
  <c r="G136" i="198"/>
  <c r="F136" i="198"/>
  <c r="E136" i="198"/>
  <c r="D136" i="198"/>
  <c r="C136" i="198"/>
  <c r="I133" i="198"/>
  <c r="I137" i="198" s="1"/>
  <c r="H133" i="198"/>
  <c r="H137" i="198" s="1"/>
  <c r="G133" i="198"/>
  <c r="G137" i="198" s="1"/>
  <c r="F133" i="198"/>
  <c r="F137" i="198" s="1"/>
  <c r="E133" i="198"/>
  <c r="E137" i="198" s="1"/>
  <c r="D133" i="198"/>
  <c r="D137" i="198" s="1"/>
  <c r="C133" i="198"/>
  <c r="C137" i="198" s="1"/>
  <c r="I132" i="198"/>
  <c r="H132" i="198"/>
  <c r="G132" i="198"/>
  <c r="F132" i="198"/>
  <c r="E132" i="198"/>
  <c r="D132" i="198"/>
  <c r="C132" i="198"/>
  <c r="I130" i="198"/>
  <c r="I131" i="198" s="1"/>
  <c r="H130" i="198"/>
  <c r="H131" i="198" s="1"/>
  <c r="G130" i="198"/>
  <c r="G131" i="198" s="1"/>
  <c r="F130" i="198"/>
  <c r="F131" i="198" s="1"/>
  <c r="E130" i="198"/>
  <c r="E131" i="198" s="1"/>
  <c r="D130" i="198"/>
  <c r="D131" i="198" s="1"/>
  <c r="C130" i="198"/>
  <c r="C131" i="198" s="1"/>
  <c r="I120" i="198"/>
  <c r="H120" i="198"/>
  <c r="G120" i="198"/>
  <c r="F120" i="198"/>
  <c r="E120" i="198"/>
  <c r="D120" i="198"/>
  <c r="C120" i="198"/>
  <c r="I117" i="198"/>
  <c r="I121" i="198" s="1"/>
  <c r="H117" i="198"/>
  <c r="H121" i="198" s="1"/>
  <c r="G117" i="198"/>
  <c r="G121" i="198" s="1"/>
  <c r="F117" i="198"/>
  <c r="F121" i="198" s="1"/>
  <c r="E117" i="198"/>
  <c r="E121" i="198" s="1"/>
  <c r="D117" i="198"/>
  <c r="D121" i="198" s="1"/>
  <c r="C117" i="198"/>
  <c r="C121" i="198" s="1"/>
  <c r="I116" i="198"/>
  <c r="H116" i="198"/>
  <c r="G116" i="198"/>
  <c r="F116" i="198"/>
  <c r="E116" i="198"/>
  <c r="D116" i="198"/>
  <c r="C116" i="198"/>
  <c r="I114" i="198"/>
  <c r="I115" i="198" s="1"/>
  <c r="H114" i="198"/>
  <c r="H115" i="198" s="1"/>
  <c r="G114" i="198"/>
  <c r="G115" i="198" s="1"/>
  <c r="F114" i="198"/>
  <c r="F115" i="198" s="1"/>
  <c r="E114" i="198"/>
  <c r="E115" i="198" s="1"/>
  <c r="D114" i="198"/>
  <c r="D115" i="198" s="1"/>
  <c r="C114" i="198"/>
  <c r="C115" i="198" s="1"/>
  <c r="I104" i="198"/>
  <c r="H104" i="198"/>
  <c r="G104" i="198"/>
  <c r="F104" i="198"/>
  <c r="E104" i="198"/>
  <c r="D104" i="198"/>
  <c r="C104" i="198"/>
  <c r="I101" i="198"/>
  <c r="I105" i="198" s="1"/>
  <c r="H101" i="198"/>
  <c r="H105" i="198" s="1"/>
  <c r="G101" i="198"/>
  <c r="G105" i="198" s="1"/>
  <c r="F101" i="198"/>
  <c r="F105" i="198" s="1"/>
  <c r="E101" i="198"/>
  <c r="E105" i="198" s="1"/>
  <c r="D101" i="198"/>
  <c r="D105" i="198" s="1"/>
  <c r="C101" i="198"/>
  <c r="C105" i="198" s="1"/>
  <c r="I100" i="198"/>
  <c r="H100" i="198"/>
  <c r="G100" i="198"/>
  <c r="F100" i="198"/>
  <c r="E100" i="198"/>
  <c r="D100" i="198"/>
  <c r="C100" i="198"/>
  <c r="I98" i="198"/>
  <c r="I99" i="198" s="1"/>
  <c r="H98" i="198"/>
  <c r="H99" i="198" s="1"/>
  <c r="G98" i="198"/>
  <c r="G99" i="198" s="1"/>
  <c r="F98" i="198"/>
  <c r="F99" i="198" s="1"/>
  <c r="E98" i="198"/>
  <c r="E99" i="198" s="1"/>
  <c r="D98" i="198"/>
  <c r="D99" i="198" s="1"/>
  <c r="C98" i="198"/>
  <c r="C99" i="198" s="1"/>
  <c r="I90" i="198"/>
  <c r="H90" i="198"/>
  <c r="G90" i="198"/>
  <c r="F90" i="198"/>
  <c r="E90" i="198"/>
  <c r="D90" i="198"/>
  <c r="C90" i="198"/>
  <c r="I87" i="198"/>
  <c r="I91" i="198" s="1"/>
  <c r="H87" i="198"/>
  <c r="H91" i="198" s="1"/>
  <c r="G87" i="198"/>
  <c r="G91" i="198" s="1"/>
  <c r="F87" i="198"/>
  <c r="F91" i="198" s="1"/>
  <c r="E87" i="198"/>
  <c r="E91" i="198" s="1"/>
  <c r="D87" i="198"/>
  <c r="D91" i="198" s="1"/>
  <c r="C87" i="198"/>
  <c r="C91" i="198" s="1"/>
  <c r="I86" i="198"/>
  <c r="H86" i="198"/>
  <c r="G86" i="198"/>
  <c r="F86" i="198"/>
  <c r="E86" i="198"/>
  <c r="D86" i="198"/>
  <c r="C86" i="198"/>
  <c r="I84" i="198"/>
  <c r="I85" i="198" s="1"/>
  <c r="H84" i="198"/>
  <c r="H85" i="198" s="1"/>
  <c r="G84" i="198"/>
  <c r="G85" i="198" s="1"/>
  <c r="F84" i="198"/>
  <c r="F85" i="198" s="1"/>
  <c r="E84" i="198"/>
  <c r="E85" i="198" s="1"/>
  <c r="D84" i="198"/>
  <c r="D85" i="198" s="1"/>
  <c r="C84" i="198"/>
  <c r="C85" i="198" s="1"/>
  <c r="I74" i="198"/>
  <c r="H74" i="198"/>
  <c r="G74" i="198"/>
  <c r="F74" i="198"/>
  <c r="E74" i="198"/>
  <c r="D74" i="198"/>
  <c r="C74" i="198"/>
  <c r="I71" i="198"/>
  <c r="I75" i="198" s="1"/>
  <c r="H71" i="198"/>
  <c r="H75" i="198" s="1"/>
  <c r="G71" i="198"/>
  <c r="G75" i="198" s="1"/>
  <c r="F71" i="198"/>
  <c r="F75" i="198" s="1"/>
  <c r="E71" i="198"/>
  <c r="E75" i="198" s="1"/>
  <c r="D71" i="198"/>
  <c r="D75" i="198" s="1"/>
  <c r="C71" i="198"/>
  <c r="C75" i="198" s="1"/>
  <c r="I70" i="198"/>
  <c r="H70" i="198"/>
  <c r="G70" i="198"/>
  <c r="F70" i="198"/>
  <c r="E70" i="198"/>
  <c r="D70" i="198"/>
  <c r="C70" i="198"/>
  <c r="I68" i="198"/>
  <c r="I69" i="198" s="1"/>
  <c r="H68" i="198"/>
  <c r="H69" i="198" s="1"/>
  <c r="G68" i="198"/>
  <c r="G69" i="198" s="1"/>
  <c r="F68" i="198"/>
  <c r="F69" i="198" s="1"/>
  <c r="E69" i="198"/>
  <c r="D68" i="198"/>
  <c r="D69" i="198" s="1"/>
  <c r="C68" i="198"/>
  <c r="C69" i="198" s="1"/>
  <c r="I60" i="198"/>
  <c r="H60" i="198"/>
  <c r="G60" i="198"/>
  <c r="F60" i="198"/>
  <c r="E60" i="198"/>
  <c r="D60" i="198"/>
  <c r="C60" i="198"/>
  <c r="I57" i="198"/>
  <c r="I61" i="198" s="1"/>
  <c r="H57" i="198"/>
  <c r="H61" i="198" s="1"/>
  <c r="G57" i="198"/>
  <c r="G61" i="198" s="1"/>
  <c r="F57" i="198"/>
  <c r="F61" i="198" s="1"/>
  <c r="E57" i="198"/>
  <c r="E61" i="198" s="1"/>
  <c r="D57" i="198"/>
  <c r="D61" i="198" s="1"/>
  <c r="C57" i="198"/>
  <c r="C61" i="198" s="1"/>
  <c r="I56" i="198"/>
  <c r="H56" i="198"/>
  <c r="G56" i="198"/>
  <c r="F56" i="198"/>
  <c r="E56" i="198"/>
  <c r="D56" i="198"/>
  <c r="C56" i="198"/>
  <c r="I54" i="198"/>
  <c r="I55" i="198" s="1"/>
  <c r="H54" i="198"/>
  <c r="H55" i="198" s="1"/>
  <c r="G54" i="198"/>
  <c r="G55" i="198" s="1"/>
  <c r="F54" i="198"/>
  <c r="F55" i="198" s="1"/>
  <c r="E54" i="198"/>
  <c r="E55" i="198" s="1"/>
  <c r="D54" i="198"/>
  <c r="D55" i="198" s="1"/>
  <c r="C54" i="198"/>
  <c r="C55" i="198" s="1"/>
  <c r="I44" i="198"/>
  <c r="H44" i="198"/>
  <c r="G44" i="198"/>
  <c r="F44" i="198"/>
  <c r="E44" i="198"/>
  <c r="D44" i="198"/>
  <c r="C44" i="198"/>
  <c r="I41" i="198"/>
  <c r="I45" i="198" s="1"/>
  <c r="H41" i="198"/>
  <c r="H45" i="198" s="1"/>
  <c r="G41" i="198"/>
  <c r="G45" i="198" s="1"/>
  <c r="F41" i="198"/>
  <c r="F45" i="198" s="1"/>
  <c r="E41" i="198"/>
  <c r="E45" i="198" s="1"/>
  <c r="D45" i="198"/>
  <c r="C41" i="198"/>
  <c r="C45" i="198" s="1"/>
  <c r="I40" i="198"/>
  <c r="H40" i="198"/>
  <c r="G40" i="198"/>
  <c r="F40" i="198"/>
  <c r="E40" i="198"/>
  <c r="C40" i="198"/>
  <c r="E39" i="198"/>
  <c r="I38" i="198"/>
  <c r="I39" i="198" s="1"/>
  <c r="H38" i="198"/>
  <c r="H39" i="198" s="1"/>
  <c r="G38" i="198"/>
  <c r="G39" i="198" s="1"/>
  <c r="F38" i="198"/>
  <c r="F39" i="198" s="1"/>
  <c r="E38" i="198"/>
  <c r="C38" i="198"/>
  <c r="C39" i="198" s="1"/>
  <c r="I30" i="198"/>
  <c r="H30" i="198"/>
  <c r="G30" i="198"/>
  <c r="F30" i="198"/>
  <c r="E30" i="198"/>
  <c r="C30" i="198"/>
  <c r="I27" i="198"/>
  <c r="I31" i="198" s="1"/>
  <c r="H27" i="198"/>
  <c r="H31" i="198" s="1"/>
  <c r="G27" i="198"/>
  <c r="G31" i="198" s="1"/>
  <c r="F27" i="198"/>
  <c r="F31" i="198" s="1"/>
  <c r="E27" i="198"/>
  <c r="E31" i="198" s="1"/>
  <c r="C27" i="198"/>
  <c r="C31" i="198" s="1"/>
  <c r="I26" i="198"/>
  <c r="H26" i="198"/>
  <c r="G26" i="198"/>
  <c r="F26" i="198"/>
  <c r="E26" i="198"/>
  <c r="C26" i="198"/>
  <c r="I24" i="198"/>
  <c r="I25" i="198" s="1"/>
  <c r="H24" i="198"/>
  <c r="H25" i="198" s="1"/>
  <c r="G24" i="198"/>
  <c r="G25" i="198" s="1"/>
  <c r="F24" i="198"/>
  <c r="F25" i="198" s="1"/>
  <c r="E24" i="198"/>
  <c r="E25" i="198" s="1"/>
  <c r="C24" i="198"/>
  <c r="C25" i="198" s="1"/>
  <c r="I16" i="198"/>
  <c r="H16" i="198"/>
  <c r="G16" i="198"/>
  <c r="F16" i="198"/>
  <c r="E16" i="198"/>
  <c r="D16" i="198"/>
  <c r="C16" i="198"/>
  <c r="I13" i="198"/>
  <c r="I17" i="198" s="1"/>
  <c r="H13" i="198"/>
  <c r="H17" i="198" s="1"/>
  <c r="G13" i="198"/>
  <c r="G17" i="198" s="1"/>
  <c r="F13" i="198"/>
  <c r="F17" i="198" s="1"/>
  <c r="E13" i="198"/>
  <c r="E17" i="198" s="1"/>
  <c r="D13" i="198"/>
  <c r="D17" i="198" s="1"/>
  <c r="C13" i="198"/>
  <c r="C17" i="198" s="1"/>
  <c r="I12" i="198"/>
  <c r="H12" i="198"/>
  <c r="G12" i="198"/>
  <c r="F12" i="198"/>
  <c r="E12" i="198"/>
  <c r="D12" i="198"/>
  <c r="C12" i="198"/>
  <c r="I10" i="198"/>
  <c r="I11" i="198" s="1"/>
  <c r="H10" i="198"/>
  <c r="H11" i="198" s="1"/>
  <c r="G10" i="198"/>
  <c r="G11" i="198" s="1"/>
  <c r="F10" i="198"/>
  <c r="F11" i="198" s="1"/>
  <c r="E10" i="198"/>
  <c r="E11" i="198" s="1"/>
  <c r="D10" i="198"/>
  <c r="D11" i="198" s="1"/>
  <c r="C10" i="198"/>
  <c r="C11" i="198" s="1"/>
  <c r="I192" i="197"/>
  <c r="H192" i="197"/>
  <c r="G192" i="197"/>
  <c r="F192" i="197"/>
  <c r="E192" i="197"/>
  <c r="D192" i="197"/>
  <c r="C192" i="197"/>
  <c r="I189" i="197"/>
  <c r="I193" i="197" s="1"/>
  <c r="H189" i="197"/>
  <c r="H193" i="197" s="1"/>
  <c r="G189" i="197"/>
  <c r="G193" i="197" s="1"/>
  <c r="F189" i="197"/>
  <c r="F193" i="197" s="1"/>
  <c r="E189" i="197"/>
  <c r="E193" i="197" s="1"/>
  <c r="D189" i="197"/>
  <c r="D193" i="197" s="1"/>
  <c r="C189" i="197"/>
  <c r="C193" i="197" s="1"/>
  <c r="I188" i="197"/>
  <c r="H188" i="197"/>
  <c r="G188" i="197"/>
  <c r="F188" i="197"/>
  <c r="E188" i="197"/>
  <c r="D188" i="197"/>
  <c r="C188" i="197"/>
  <c r="I186" i="197"/>
  <c r="I187" i="197" s="1"/>
  <c r="H186" i="197"/>
  <c r="H187" i="197" s="1"/>
  <c r="G186" i="197"/>
  <c r="G187" i="197" s="1"/>
  <c r="F186" i="197"/>
  <c r="F187" i="197" s="1"/>
  <c r="E186" i="197"/>
  <c r="E187" i="197" s="1"/>
  <c r="D186" i="197"/>
  <c r="D187" i="197" s="1"/>
  <c r="C186" i="197"/>
  <c r="C187" i="197" s="1"/>
  <c r="I178" i="197"/>
  <c r="H178" i="197"/>
  <c r="G178" i="197"/>
  <c r="F178" i="197"/>
  <c r="E178" i="197"/>
  <c r="D178" i="197"/>
  <c r="C178" i="197"/>
  <c r="I175" i="197"/>
  <c r="I179" i="197" s="1"/>
  <c r="H175" i="197"/>
  <c r="H179" i="197" s="1"/>
  <c r="G175" i="197"/>
  <c r="G179" i="197" s="1"/>
  <c r="F175" i="197"/>
  <c r="F179" i="197" s="1"/>
  <c r="E175" i="197"/>
  <c r="E179" i="197" s="1"/>
  <c r="D175" i="197"/>
  <c r="D179" i="197" s="1"/>
  <c r="C175" i="197"/>
  <c r="C179" i="197" s="1"/>
  <c r="I174" i="197"/>
  <c r="H174" i="197"/>
  <c r="G174" i="197"/>
  <c r="F174" i="197"/>
  <c r="E174" i="197"/>
  <c r="D174" i="197"/>
  <c r="C174" i="197"/>
  <c r="I172" i="197"/>
  <c r="I173" i="197" s="1"/>
  <c r="H172" i="197"/>
  <c r="H173" i="197" s="1"/>
  <c r="G172" i="197"/>
  <c r="G173" i="197" s="1"/>
  <c r="F172" i="197"/>
  <c r="F173" i="197" s="1"/>
  <c r="E172" i="197"/>
  <c r="E173" i="197" s="1"/>
  <c r="D172" i="197"/>
  <c r="D173" i="197" s="1"/>
  <c r="C172" i="197"/>
  <c r="C173" i="197" s="1"/>
  <c r="I164" i="197"/>
  <c r="H164" i="197"/>
  <c r="G164" i="197"/>
  <c r="F164" i="197"/>
  <c r="E164" i="197"/>
  <c r="D164" i="197"/>
  <c r="C164" i="197"/>
  <c r="I161" i="197"/>
  <c r="I165" i="197" s="1"/>
  <c r="H161" i="197"/>
  <c r="H165" i="197" s="1"/>
  <c r="G161" i="197"/>
  <c r="G165" i="197" s="1"/>
  <c r="F161" i="197"/>
  <c r="F165" i="197" s="1"/>
  <c r="E161" i="197"/>
  <c r="E165" i="197" s="1"/>
  <c r="D161" i="197"/>
  <c r="D165" i="197" s="1"/>
  <c r="C161" i="197"/>
  <c r="C165" i="197" s="1"/>
  <c r="I160" i="197"/>
  <c r="H160" i="197"/>
  <c r="G160" i="197"/>
  <c r="F160" i="197"/>
  <c r="E160" i="197"/>
  <c r="D160" i="197"/>
  <c r="C160" i="197"/>
  <c r="I158" i="197"/>
  <c r="I159" i="197" s="1"/>
  <c r="H158" i="197"/>
  <c r="H159" i="197" s="1"/>
  <c r="G158" i="197"/>
  <c r="G159" i="197" s="1"/>
  <c r="F158" i="197"/>
  <c r="F159" i="197" s="1"/>
  <c r="E158" i="197"/>
  <c r="E159" i="197" s="1"/>
  <c r="D158" i="197"/>
  <c r="D159" i="197" s="1"/>
  <c r="C158" i="197"/>
  <c r="C159" i="197" s="1"/>
  <c r="I150" i="197"/>
  <c r="H150" i="197"/>
  <c r="G150" i="197"/>
  <c r="F150" i="197"/>
  <c r="E150" i="197"/>
  <c r="D150" i="197"/>
  <c r="C150" i="197"/>
  <c r="I147" i="197"/>
  <c r="I151" i="197" s="1"/>
  <c r="H147" i="197"/>
  <c r="H151" i="197" s="1"/>
  <c r="G147" i="197"/>
  <c r="G151" i="197" s="1"/>
  <c r="F147" i="197"/>
  <c r="F151" i="197" s="1"/>
  <c r="E147" i="197"/>
  <c r="E151" i="197" s="1"/>
  <c r="D147" i="197"/>
  <c r="D151" i="197" s="1"/>
  <c r="C147" i="197"/>
  <c r="C151" i="197" s="1"/>
  <c r="I146" i="197"/>
  <c r="H146" i="197"/>
  <c r="G146" i="197"/>
  <c r="F146" i="197"/>
  <c r="E146" i="197"/>
  <c r="D146" i="197"/>
  <c r="C146" i="197"/>
  <c r="I144" i="197"/>
  <c r="I145" i="197" s="1"/>
  <c r="H144" i="197"/>
  <c r="H145" i="197" s="1"/>
  <c r="G144" i="197"/>
  <c r="G145" i="197" s="1"/>
  <c r="F144" i="197"/>
  <c r="F145" i="197" s="1"/>
  <c r="E144" i="197"/>
  <c r="E145" i="197" s="1"/>
  <c r="D144" i="197"/>
  <c r="D145" i="197" s="1"/>
  <c r="C144" i="197"/>
  <c r="C145" i="197" s="1"/>
  <c r="I136" i="197"/>
  <c r="H136" i="197"/>
  <c r="G136" i="197"/>
  <c r="F136" i="197"/>
  <c r="E136" i="197"/>
  <c r="D136" i="197"/>
  <c r="C136" i="197"/>
  <c r="I133" i="197"/>
  <c r="I137" i="197" s="1"/>
  <c r="H133" i="197"/>
  <c r="H137" i="197" s="1"/>
  <c r="G133" i="197"/>
  <c r="G137" i="197" s="1"/>
  <c r="F133" i="197"/>
  <c r="F137" i="197" s="1"/>
  <c r="E133" i="197"/>
  <c r="E137" i="197" s="1"/>
  <c r="D133" i="197"/>
  <c r="D137" i="197" s="1"/>
  <c r="C133" i="197"/>
  <c r="C137" i="197" s="1"/>
  <c r="I132" i="197"/>
  <c r="H132" i="197"/>
  <c r="G132" i="197"/>
  <c r="F132" i="197"/>
  <c r="E132" i="197"/>
  <c r="D132" i="197"/>
  <c r="C132" i="197"/>
  <c r="I130" i="197"/>
  <c r="I131" i="197" s="1"/>
  <c r="H130" i="197"/>
  <c r="H131" i="197" s="1"/>
  <c r="G130" i="197"/>
  <c r="G131" i="197" s="1"/>
  <c r="F130" i="197"/>
  <c r="F131" i="197" s="1"/>
  <c r="E130" i="197"/>
  <c r="E131" i="197" s="1"/>
  <c r="D130" i="197"/>
  <c r="D131" i="197" s="1"/>
  <c r="C130" i="197"/>
  <c r="C131" i="197" s="1"/>
  <c r="I120" i="197"/>
  <c r="H120" i="197"/>
  <c r="G120" i="197"/>
  <c r="F120" i="197"/>
  <c r="E120" i="197"/>
  <c r="D120" i="197"/>
  <c r="C120" i="197"/>
  <c r="I117" i="197"/>
  <c r="I121" i="197" s="1"/>
  <c r="H117" i="197"/>
  <c r="H121" i="197" s="1"/>
  <c r="G117" i="197"/>
  <c r="G121" i="197" s="1"/>
  <c r="F117" i="197"/>
  <c r="F121" i="197" s="1"/>
  <c r="E117" i="197"/>
  <c r="E121" i="197" s="1"/>
  <c r="D117" i="197"/>
  <c r="D121" i="197" s="1"/>
  <c r="C117" i="197"/>
  <c r="C121" i="197" s="1"/>
  <c r="I116" i="197"/>
  <c r="H116" i="197"/>
  <c r="G116" i="197"/>
  <c r="F116" i="197"/>
  <c r="E116" i="197"/>
  <c r="D116" i="197"/>
  <c r="C116" i="197"/>
  <c r="C115" i="197"/>
  <c r="I114" i="197"/>
  <c r="I115" i="197" s="1"/>
  <c r="H114" i="197"/>
  <c r="H115" i="197" s="1"/>
  <c r="G114" i="197"/>
  <c r="G115" i="197" s="1"/>
  <c r="F114" i="197"/>
  <c r="F115" i="197" s="1"/>
  <c r="E114" i="197"/>
  <c r="E115" i="197" s="1"/>
  <c r="D114" i="197"/>
  <c r="D115" i="197" s="1"/>
  <c r="C114" i="197"/>
  <c r="I104" i="197"/>
  <c r="H104" i="197"/>
  <c r="G104" i="197"/>
  <c r="F104" i="197"/>
  <c r="E104" i="197"/>
  <c r="D104" i="197"/>
  <c r="C104" i="197"/>
  <c r="I101" i="197"/>
  <c r="I105" i="197" s="1"/>
  <c r="H101" i="197"/>
  <c r="H105" i="197" s="1"/>
  <c r="G101" i="197"/>
  <c r="G105" i="197" s="1"/>
  <c r="F101" i="197"/>
  <c r="F105" i="197" s="1"/>
  <c r="E101" i="197"/>
  <c r="E105" i="197" s="1"/>
  <c r="D101" i="197"/>
  <c r="D105" i="197" s="1"/>
  <c r="C101" i="197"/>
  <c r="C105" i="197" s="1"/>
  <c r="I100" i="197"/>
  <c r="H100" i="197"/>
  <c r="G100" i="197"/>
  <c r="F100" i="197"/>
  <c r="E100" i="197"/>
  <c r="D100" i="197"/>
  <c r="C100" i="197"/>
  <c r="I98" i="197"/>
  <c r="I99" i="197" s="1"/>
  <c r="H98" i="197"/>
  <c r="H99" i="197" s="1"/>
  <c r="G98" i="197"/>
  <c r="G99" i="197" s="1"/>
  <c r="F98" i="197"/>
  <c r="F99" i="197" s="1"/>
  <c r="E98" i="197"/>
  <c r="E99" i="197" s="1"/>
  <c r="D98" i="197"/>
  <c r="D99" i="197" s="1"/>
  <c r="C98" i="197"/>
  <c r="C99" i="197" s="1"/>
  <c r="I90" i="197"/>
  <c r="H90" i="197"/>
  <c r="G90" i="197"/>
  <c r="F90" i="197"/>
  <c r="E90" i="197"/>
  <c r="D90" i="197"/>
  <c r="C90" i="197"/>
  <c r="I87" i="197"/>
  <c r="I91" i="197" s="1"/>
  <c r="H87" i="197"/>
  <c r="H91" i="197" s="1"/>
  <c r="G87" i="197"/>
  <c r="G91" i="197" s="1"/>
  <c r="F87" i="197"/>
  <c r="F91" i="197" s="1"/>
  <c r="E87" i="197"/>
  <c r="E91" i="197" s="1"/>
  <c r="D87" i="197"/>
  <c r="D91" i="197" s="1"/>
  <c r="C87" i="197"/>
  <c r="C91" i="197" s="1"/>
  <c r="I86" i="197"/>
  <c r="H86" i="197"/>
  <c r="G86" i="197"/>
  <c r="F86" i="197"/>
  <c r="E86" i="197"/>
  <c r="D86" i="197"/>
  <c r="C86" i="197"/>
  <c r="I84" i="197"/>
  <c r="I85" i="197" s="1"/>
  <c r="H84" i="197"/>
  <c r="H85" i="197" s="1"/>
  <c r="G84" i="197"/>
  <c r="G85" i="197" s="1"/>
  <c r="F84" i="197"/>
  <c r="F85" i="197" s="1"/>
  <c r="E84" i="197"/>
  <c r="E85" i="197" s="1"/>
  <c r="D84" i="197"/>
  <c r="D85" i="197" s="1"/>
  <c r="C84" i="197"/>
  <c r="C85" i="197" s="1"/>
  <c r="I74" i="197"/>
  <c r="H74" i="197"/>
  <c r="G74" i="197"/>
  <c r="F74" i="197"/>
  <c r="E74" i="197"/>
  <c r="D74" i="197"/>
  <c r="C74" i="197"/>
  <c r="I71" i="197"/>
  <c r="I75" i="197" s="1"/>
  <c r="H71" i="197"/>
  <c r="H75" i="197" s="1"/>
  <c r="G71" i="197"/>
  <c r="G75" i="197" s="1"/>
  <c r="F71" i="197"/>
  <c r="F75" i="197" s="1"/>
  <c r="E71" i="197"/>
  <c r="E75" i="197" s="1"/>
  <c r="D71" i="197"/>
  <c r="D75" i="197" s="1"/>
  <c r="C71" i="197"/>
  <c r="C75" i="197" s="1"/>
  <c r="I70" i="197"/>
  <c r="H70" i="197"/>
  <c r="G70" i="197"/>
  <c r="F70" i="197"/>
  <c r="E70" i="197"/>
  <c r="D70" i="197"/>
  <c r="C70" i="197"/>
  <c r="I68" i="197"/>
  <c r="I69" i="197" s="1"/>
  <c r="H68" i="197"/>
  <c r="H69" i="197" s="1"/>
  <c r="G68" i="197"/>
  <c r="G69" i="197" s="1"/>
  <c r="F68" i="197"/>
  <c r="F69" i="197" s="1"/>
  <c r="E68" i="197"/>
  <c r="E69" i="197" s="1"/>
  <c r="D68" i="197"/>
  <c r="D69" i="197" s="1"/>
  <c r="C68" i="197"/>
  <c r="C69" i="197" s="1"/>
  <c r="I60" i="197"/>
  <c r="H60" i="197"/>
  <c r="G60" i="197"/>
  <c r="F60" i="197"/>
  <c r="E60" i="197"/>
  <c r="D60" i="197"/>
  <c r="C60" i="197"/>
  <c r="I57" i="197"/>
  <c r="I61" i="197" s="1"/>
  <c r="H57" i="197"/>
  <c r="H61" i="197" s="1"/>
  <c r="G57" i="197"/>
  <c r="G61" i="197" s="1"/>
  <c r="F57" i="197"/>
  <c r="F61" i="197" s="1"/>
  <c r="E57" i="197"/>
  <c r="E61" i="197" s="1"/>
  <c r="D57" i="197"/>
  <c r="D61" i="197" s="1"/>
  <c r="C57" i="197"/>
  <c r="C61" i="197" s="1"/>
  <c r="I56" i="197"/>
  <c r="H56" i="197"/>
  <c r="G56" i="197"/>
  <c r="F56" i="197"/>
  <c r="E56" i="197"/>
  <c r="D56" i="197"/>
  <c r="C56" i="197"/>
  <c r="I54" i="197"/>
  <c r="I55" i="197" s="1"/>
  <c r="H54" i="197"/>
  <c r="H55" i="197" s="1"/>
  <c r="G54" i="197"/>
  <c r="G55" i="197" s="1"/>
  <c r="F54" i="197"/>
  <c r="F55" i="197" s="1"/>
  <c r="E54" i="197"/>
  <c r="E55" i="197" s="1"/>
  <c r="D54" i="197"/>
  <c r="D55" i="197" s="1"/>
  <c r="C54" i="197"/>
  <c r="C55" i="197" s="1"/>
  <c r="I44" i="197"/>
  <c r="H44" i="197"/>
  <c r="G44" i="197"/>
  <c r="F44" i="197"/>
  <c r="E44" i="197"/>
  <c r="D44" i="197"/>
  <c r="C44" i="197"/>
  <c r="I41" i="197"/>
  <c r="I45" i="197" s="1"/>
  <c r="H41" i="197"/>
  <c r="H45" i="197" s="1"/>
  <c r="G41" i="197"/>
  <c r="G45" i="197" s="1"/>
  <c r="F41" i="197"/>
  <c r="F45" i="197" s="1"/>
  <c r="E41" i="197"/>
  <c r="E45" i="197" s="1"/>
  <c r="D41" i="197"/>
  <c r="D45" i="197" s="1"/>
  <c r="C41" i="197"/>
  <c r="C45" i="197" s="1"/>
  <c r="I40" i="197"/>
  <c r="H40" i="197"/>
  <c r="G40" i="197"/>
  <c r="F40" i="197"/>
  <c r="E40" i="197"/>
  <c r="D40" i="197"/>
  <c r="C40" i="197"/>
  <c r="I38" i="197"/>
  <c r="I39" i="197" s="1"/>
  <c r="H38" i="197"/>
  <c r="H39" i="197" s="1"/>
  <c r="G38" i="197"/>
  <c r="G39" i="197" s="1"/>
  <c r="F38" i="197"/>
  <c r="F39" i="197" s="1"/>
  <c r="E38" i="197"/>
  <c r="E39" i="197" s="1"/>
  <c r="D38" i="197"/>
  <c r="D39" i="197" s="1"/>
  <c r="C38" i="197"/>
  <c r="C39" i="197" s="1"/>
  <c r="I30" i="197"/>
  <c r="H30" i="197"/>
  <c r="G30" i="197"/>
  <c r="F30" i="197"/>
  <c r="E30" i="197"/>
  <c r="D30" i="197"/>
  <c r="C30" i="197"/>
  <c r="I27" i="197"/>
  <c r="I31" i="197" s="1"/>
  <c r="H27" i="197"/>
  <c r="H31" i="197" s="1"/>
  <c r="G27" i="197"/>
  <c r="G31" i="197" s="1"/>
  <c r="F27" i="197"/>
  <c r="F31" i="197" s="1"/>
  <c r="E27" i="197"/>
  <c r="E31" i="197" s="1"/>
  <c r="D27" i="197"/>
  <c r="D31" i="197" s="1"/>
  <c r="C27" i="197"/>
  <c r="C31" i="197" s="1"/>
  <c r="I26" i="197"/>
  <c r="H26" i="197"/>
  <c r="G26" i="197"/>
  <c r="F26" i="197"/>
  <c r="E26" i="197"/>
  <c r="D26" i="197"/>
  <c r="C26" i="197"/>
  <c r="I24" i="197"/>
  <c r="I25" i="197" s="1"/>
  <c r="H24" i="197"/>
  <c r="H25" i="197" s="1"/>
  <c r="G24" i="197"/>
  <c r="G25" i="197" s="1"/>
  <c r="F24" i="197"/>
  <c r="F25" i="197" s="1"/>
  <c r="E24" i="197"/>
  <c r="E25" i="197" s="1"/>
  <c r="D24" i="197"/>
  <c r="D25" i="197" s="1"/>
  <c r="C24" i="197"/>
  <c r="C25" i="197" s="1"/>
  <c r="I16" i="197"/>
  <c r="H16" i="197"/>
  <c r="G16" i="197"/>
  <c r="F16" i="197"/>
  <c r="E16" i="197"/>
  <c r="D16" i="197"/>
  <c r="C16" i="197"/>
  <c r="I13" i="197"/>
  <c r="I17" i="197" s="1"/>
  <c r="H13" i="197"/>
  <c r="H17" i="197" s="1"/>
  <c r="G13" i="197"/>
  <c r="G17" i="197" s="1"/>
  <c r="F13" i="197"/>
  <c r="F17" i="197" s="1"/>
  <c r="E13" i="197"/>
  <c r="E17" i="197" s="1"/>
  <c r="D13" i="197"/>
  <c r="D17" i="197" s="1"/>
  <c r="C13" i="197"/>
  <c r="C17" i="197" s="1"/>
  <c r="I12" i="197"/>
  <c r="H12" i="197"/>
  <c r="G12" i="197"/>
  <c r="F12" i="197"/>
  <c r="E12" i="197"/>
  <c r="D12" i="197"/>
  <c r="C12" i="197"/>
  <c r="I10" i="197"/>
  <c r="I11" i="197" s="1"/>
  <c r="H10" i="197"/>
  <c r="H11" i="197" s="1"/>
  <c r="G10" i="197"/>
  <c r="G11" i="197" s="1"/>
  <c r="F10" i="197"/>
  <c r="F11" i="197" s="1"/>
  <c r="E10" i="197"/>
  <c r="E11" i="197" s="1"/>
  <c r="D10" i="197"/>
  <c r="D11" i="197" s="1"/>
  <c r="C10" i="197"/>
  <c r="C11" i="197" s="1"/>
  <c r="D193" i="196"/>
  <c r="I192" i="196"/>
  <c r="H192" i="196"/>
  <c r="G192" i="196"/>
  <c r="F192" i="196"/>
  <c r="E192" i="196"/>
  <c r="D192" i="196"/>
  <c r="C192" i="196"/>
  <c r="I189" i="196"/>
  <c r="I193" i="196" s="1"/>
  <c r="H189" i="196"/>
  <c r="H193" i="196" s="1"/>
  <c r="G189" i="196"/>
  <c r="G193" i="196" s="1"/>
  <c r="F189" i="196"/>
  <c r="F193" i="196" s="1"/>
  <c r="E189" i="196"/>
  <c r="E193" i="196" s="1"/>
  <c r="D189" i="196"/>
  <c r="C189" i="196"/>
  <c r="C193" i="196" s="1"/>
  <c r="I188" i="196"/>
  <c r="H188" i="196"/>
  <c r="G188" i="196"/>
  <c r="F188" i="196"/>
  <c r="E188" i="196"/>
  <c r="D188" i="196"/>
  <c r="C188" i="196"/>
  <c r="I186" i="196"/>
  <c r="I187" i="196" s="1"/>
  <c r="H186" i="196"/>
  <c r="H187" i="196" s="1"/>
  <c r="G186" i="196"/>
  <c r="G187" i="196" s="1"/>
  <c r="F186" i="196"/>
  <c r="F187" i="196" s="1"/>
  <c r="E186" i="196"/>
  <c r="E187" i="196" s="1"/>
  <c r="D186" i="196"/>
  <c r="D187" i="196" s="1"/>
  <c r="C186" i="196"/>
  <c r="C187" i="196" s="1"/>
  <c r="I178" i="196"/>
  <c r="H178" i="196"/>
  <c r="G178" i="196"/>
  <c r="F178" i="196"/>
  <c r="E178" i="196"/>
  <c r="D178" i="196"/>
  <c r="C178" i="196"/>
  <c r="I175" i="196"/>
  <c r="I179" i="196" s="1"/>
  <c r="H175" i="196"/>
  <c r="H179" i="196" s="1"/>
  <c r="G175" i="196"/>
  <c r="G179" i="196" s="1"/>
  <c r="F175" i="196"/>
  <c r="F179" i="196" s="1"/>
  <c r="E175" i="196"/>
  <c r="E179" i="196" s="1"/>
  <c r="D175" i="196"/>
  <c r="D179" i="196" s="1"/>
  <c r="C175" i="196"/>
  <c r="C179" i="196" s="1"/>
  <c r="I174" i="196"/>
  <c r="H174" i="196"/>
  <c r="G174" i="196"/>
  <c r="F174" i="196"/>
  <c r="E174" i="196"/>
  <c r="D174" i="196"/>
  <c r="C174" i="196"/>
  <c r="I172" i="196"/>
  <c r="I173" i="196" s="1"/>
  <c r="H172" i="196"/>
  <c r="H173" i="196" s="1"/>
  <c r="G172" i="196"/>
  <c r="G173" i="196" s="1"/>
  <c r="F172" i="196"/>
  <c r="F173" i="196" s="1"/>
  <c r="E172" i="196"/>
  <c r="E173" i="196" s="1"/>
  <c r="D172" i="196"/>
  <c r="D173" i="196" s="1"/>
  <c r="C172" i="196"/>
  <c r="C173" i="196" s="1"/>
  <c r="I164" i="196"/>
  <c r="H164" i="196"/>
  <c r="G164" i="196"/>
  <c r="F164" i="196"/>
  <c r="E164" i="196"/>
  <c r="D164" i="196"/>
  <c r="C164" i="196"/>
  <c r="I161" i="196"/>
  <c r="I165" i="196" s="1"/>
  <c r="H161" i="196"/>
  <c r="H165" i="196" s="1"/>
  <c r="G161" i="196"/>
  <c r="G165" i="196" s="1"/>
  <c r="F161" i="196"/>
  <c r="F165" i="196" s="1"/>
  <c r="E161" i="196"/>
  <c r="E165" i="196" s="1"/>
  <c r="D161" i="196"/>
  <c r="D165" i="196" s="1"/>
  <c r="C161" i="196"/>
  <c r="C165" i="196" s="1"/>
  <c r="I160" i="196"/>
  <c r="H160" i="196"/>
  <c r="G160" i="196"/>
  <c r="F160" i="196"/>
  <c r="E160" i="196"/>
  <c r="D160" i="196"/>
  <c r="C160" i="196"/>
  <c r="I158" i="196"/>
  <c r="I159" i="196" s="1"/>
  <c r="H158" i="196"/>
  <c r="H159" i="196" s="1"/>
  <c r="G158" i="196"/>
  <c r="G159" i="196" s="1"/>
  <c r="F158" i="196"/>
  <c r="F159" i="196" s="1"/>
  <c r="E158" i="196"/>
  <c r="E159" i="196" s="1"/>
  <c r="D158" i="196"/>
  <c r="D159" i="196" s="1"/>
  <c r="C158" i="196"/>
  <c r="C159" i="196" s="1"/>
  <c r="I150" i="196"/>
  <c r="H150" i="196"/>
  <c r="G150" i="196"/>
  <c r="F150" i="196"/>
  <c r="E150" i="196"/>
  <c r="D150" i="196"/>
  <c r="C150" i="196"/>
  <c r="I147" i="196"/>
  <c r="I151" i="196" s="1"/>
  <c r="H147" i="196"/>
  <c r="H151" i="196" s="1"/>
  <c r="G147" i="196"/>
  <c r="G151" i="196" s="1"/>
  <c r="F147" i="196"/>
  <c r="F151" i="196" s="1"/>
  <c r="E147" i="196"/>
  <c r="E151" i="196" s="1"/>
  <c r="D147" i="196"/>
  <c r="D151" i="196" s="1"/>
  <c r="C147" i="196"/>
  <c r="C151" i="196" s="1"/>
  <c r="I146" i="196"/>
  <c r="H146" i="196"/>
  <c r="G146" i="196"/>
  <c r="F146" i="196"/>
  <c r="E146" i="196"/>
  <c r="D146" i="196"/>
  <c r="C146" i="196"/>
  <c r="I144" i="196"/>
  <c r="I145" i="196" s="1"/>
  <c r="H144" i="196"/>
  <c r="H145" i="196" s="1"/>
  <c r="G144" i="196"/>
  <c r="G145" i="196" s="1"/>
  <c r="F144" i="196"/>
  <c r="F145" i="196" s="1"/>
  <c r="E144" i="196"/>
  <c r="E145" i="196" s="1"/>
  <c r="D144" i="196"/>
  <c r="D145" i="196" s="1"/>
  <c r="C144" i="196"/>
  <c r="C145" i="196" s="1"/>
  <c r="I136" i="196"/>
  <c r="H136" i="196"/>
  <c r="G136" i="196"/>
  <c r="F136" i="196"/>
  <c r="E136" i="196"/>
  <c r="D136" i="196"/>
  <c r="C136" i="196"/>
  <c r="I133" i="196"/>
  <c r="I137" i="196" s="1"/>
  <c r="H133" i="196"/>
  <c r="H137" i="196" s="1"/>
  <c r="G133" i="196"/>
  <c r="G137" i="196" s="1"/>
  <c r="F133" i="196"/>
  <c r="F137" i="196" s="1"/>
  <c r="E133" i="196"/>
  <c r="E137" i="196" s="1"/>
  <c r="D133" i="196"/>
  <c r="D137" i="196" s="1"/>
  <c r="C133" i="196"/>
  <c r="C137" i="196" s="1"/>
  <c r="I132" i="196"/>
  <c r="H132" i="196"/>
  <c r="G132" i="196"/>
  <c r="F132" i="196"/>
  <c r="E132" i="196"/>
  <c r="D132" i="196"/>
  <c r="C132" i="196"/>
  <c r="I130" i="196"/>
  <c r="I131" i="196" s="1"/>
  <c r="H130" i="196"/>
  <c r="H131" i="196" s="1"/>
  <c r="G130" i="196"/>
  <c r="G131" i="196" s="1"/>
  <c r="F130" i="196"/>
  <c r="F131" i="196" s="1"/>
  <c r="E130" i="196"/>
  <c r="E131" i="196" s="1"/>
  <c r="D130" i="196"/>
  <c r="D131" i="196" s="1"/>
  <c r="C130" i="196"/>
  <c r="C131" i="196" s="1"/>
  <c r="I120" i="196"/>
  <c r="H120" i="196"/>
  <c r="G120" i="196"/>
  <c r="F120" i="196"/>
  <c r="E120" i="196"/>
  <c r="D120" i="196"/>
  <c r="C120" i="196"/>
  <c r="I117" i="196"/>
  <c r="I121" i="196" s="1"/>
  <c r="H117" i="196"/>
  <c r="H121" i="196" s="1"/>
  <c r="G117" i="196"/>
  <c r="G121" i="196" s="1"/>
  <c r="F117" i="196"/>
  <c r="F121" i="196" s="1"/>
  <c r="E117" i="196"/>
  <c r="E121" i="196" s="1"/>
  <c r="D117" i="196"/>
  <c r="D121" i="196" s="1"/>
  <c r="C117" i="196"/>
  <c r="C121" i="196" s="1"/>
  <c r="I116" i="196"/>
  <c r="H116" i="196"/>
  <c r="G116" i="196"/>
  <c r="F116" i="196"/>
  <c r="E116" i="196"/>
  <c r="D116" i="196"/>
  <c r="C116" i="196"/>
  <c r="I114" i="196"/>
  <c r="I115" i="196" s="1"/>
  <c r="H114" i="196"/>
  <c r="H115" i="196" s="1"/>
  <c r="G114" i="196"/>
  <c r="G115" i="196" s="1"/>
  <c r="F114" i="196"/>
  <c r="F115" i="196" s="1"/>
  <c r="E114" i="196"/>
  <c r="E115" i="196" s="1"/>
  <c r="D114" i="196"/>
  <c r="D115" i="196" s="1"/>
  <c r="C114" i="196"/>
  <c r="C115" i="196" s="1"/>
  <c r="I104" i="196"/>
  <c r="H104" i="196"/>
  <c r="G104" i="196"/>
  <c r="F104" i="196"/>
  <c r="E104" i="196"/>
  <c r="D104" i="196"/>
  <c r="C104" i="196"/>
  <c r="I101" i="196"/>
  <c r="I105" i="196" s="1"/>
  <c r="H101" i="196"/>
  <c r="H105" i="196" s="1"/>
  <c r="G101" i="196"/>
  <c r="G105" i="196" s="1"/>
  <c r="F101" i="196"/>
  <c r="F105" i="196" s="1"/>
  <c r="E101" i="196"/>
  <c r="E105" i="196" s="1"/>
  <c r="D101" i="196"/>
  <c r="D105" i="196" s="1"/>
  <c r="C101" i="196"/>
  <c r="C105" i="196" s="1"/>
  <c r="I100" i="196"/>
  <c r="H100" i="196"/>
  <c r="G100" i="196"/>
  <c r="F100" i="196"/>
  <c r="E100" i="196"/>
  <c r="D100" i="196"/>
  <c r="C100" i="196"/>
  <c r="I98" i="196"/>
  <c r="I99" i="196" s="1"/>
  <c r="H98" i="196"/>
  <c r="H99" i="196" s="1"/>
  <c r="G98" i="196"/>
  <c r="G99" i="196" s="1"/>
  <c r="F98" i="196"/>
  <c r="F99" i="196" s="1"/>
  <c r="E98" i="196"/>
  <c r="E99" i="196" s="1"/>
  <c r="D98" i="196"/>
  <c r="D99" i="196" s="1"/>
  <c r="C98" i="196"/>
  <c r="C99" i="196" s="1"/>
  <c r="I90" i="196"/>
  <c r="H90" i="196"/>
  <c r="G90" i="196"/>
  <c r="F90" i="196"/>
  <c r="E90" i="196"/>
  <c r="D90" i="196"/>
  <c r="C90" i="196"/>
  <c r="I87" i="196"/>
  <c r="I91" i="196" s="1"/>
  <c r="H87" i="196"/>
  <c r="H91" i="196" s="1"/>
  <c r="G87" i="196"/>
  <c r="G91" i="196" s="1"/>
  <c r="F87" i="196"/>
  <c r="F91" i="196" s="1"/>
  <c r="E87" i="196"/>
  <c r="E91" i="196" s="1"/>
  <c r="D87" i="196"/>
  <c r="D91" i="196" s="1"/>
  <c r="C87" i="196"/>
  <c r="C91" i="196" s="1"/>
  <c r="I86" i="196"/>
  <c r="H86" i="196"/>
  <c r="G86" i="196"/>
  <c r="F86" i="196"/>
  <c r="E86" i="196"/>
  <c r="D86" i="196"/>
  <c r="C86" i="196"/>
  <c r="I84" i="196"/>
  <c r="I85" i="196" s="1"/>
  <c r="H84" i="196"/>
  <c r="H85" i="196" s="1"/>
  <c r="G84" i="196"/>
  <c r="G85" i="196" s="1"/>
  <c r="F84" i="196"/>
  <c r="F85" i="196" s="1"/>
  <c r="E84" i="196"/>
  <c r="E85" i="196" s="1"/>
  <c r="D84" i="196"/>
  <c r="D85" i="196" s="1"/>
  <c r="C84" i="196"/>
  <c r="C85" i="196" s="1"/>
  <c r="I74" i="196"/>
  <c r="H74" i="196"/>
  <c r="G74" i="196"/>
  <c r="F74" i="196"/>
  <c r="E74" i="196"/>
  <c r="D74" i="196"/>
  <c r="C74" i="196"/>
  <c r="I71" i="196"/>
  <c r="I75" i="196" s="1"/>
  <c r="H71" i="196"/>
  <c r="H75" i="196" s="1"/>
  <c r="G71" i="196"/>
  <c r="G75" i="196" s="1"/>
  <c r="F71" i="196"/>
  <c r="F75" i="196" s="1"/>
  <c r="E71" i="196"/>
  <c r="E75" i="196" s="1"/>
  <c r="D71" i="196"/>
  <c r="D75" i="196" s="1"/>
  <c r="C71" i="196"/>
  <c r="C75" i="196" s="1"/>
  <c r="I70" i="196"/>
  <c r="H70" i="196"/>
  <c r="G70" i="196"/>
  <c r="F70" i="196"/>
  <c r="E70" i="196"/>
  <c r="D70" i="196"/>
  <c r="C70" i="196"/>
  <c r="I68" i="196"/>
  <c r="I69" i="196" s="1"/>
  <c r="H68" i="196"/>
  <c r="H69" i="196" s="1"/>
  <c r="G68" i="196"/>
  <c r="G69" i="196" s="1"/>
  <c r="F68" i="196"/>
  <c r="F69" i="196" s="1"/>
  <c r="E68" i="196"/>
  <c r="E69" i="196" s="1"/>
  <c r="D68" i="196"/>
  <c r="D69" i="196" s="1"/>
  <c r="C68" i="196"/>
  <c r="C69" i="196" s="1"/>
  <c r="I60" i="196"/>
  <c r="H60" i="196"/>
  <c r="G60" i="196"/>
  <c r="F60" i="196"/>
  <c r="E60" i="196"/>
  <c r="D60" i="196"/>
  <c r="C60" i="196"/>
  <c r="I57" i="196"/>
  <c r="I61" i="196" s="1"/>
  <c r="H57" i="196"/>
  <c r="H61" i="196" s="1"/>
  <c r="G57" i="196"/>
  <c r="G61" i="196" s="1"/>
  <c r="F57" i="196"/>
  <c r="F61" i="196" s="1"/>
  <c r="E57" i="196"/>
  <c r="E61" i="196" s="1"/>
  <c r="D57" i="196"/>
  <c r="D61" i="196" s="1"/>
  <c r="C57" i="196"/>
  <c r="C61" i="196" s="1"/>
  <c r="I56" i="196"/>
  <c r="H56" i="196"/>
  <c r="G56" i="196"/>
  <c r="F56" i="196"/>
  <c r="E56" i="196"/>
  <c r="D56" i="196"/>
  <c r="C56" i="196"/>
  <c r="I54" i="196"/>
  <c r="I55" i="196" s="1"/>
  <c r="H54" i="196"/>
  <c r="H55" i="196" s="1"/>
  <c r="G54" i="196"/>
  <c r="G55" i="196" s="1"/>
  <c r="F54" i="196"/>
  <c r="F55" i="196" s="1"/>
  <c r="E54" i="196"/>
  <c r="E55" i="196" s="1"/>
  <c r="D54" i="196"/>
  <c r="D55" i="196" s="1"/>
  <c r="C54" i="196"/>
  <c r="C55" i="196" s="1"/>
  <c r="I44" i="196"/>
  <c r="H44" i="196"/>
  <c r="G44" i="196"/>
  <c r="F44" i="196"/>
  <c r="E44" i="196"/>
  <c r="D44" i="196"/>
  <c r="C44" i="196"/>
  <c r="I41" i="196"/>
  <c r="I45" i="196" s="1"/>
  <c r="H41" i="196"/>
  <c r="H45" i="196" s="1"/>
  <c r="G41" i="196"/>
  <c r="G45" i="196" s="1"/>
  <c r="F41" i="196"/>
  <c r="F45" i="196" s="1"/>
  <c r="E41" i="196"/>
  <c r="E45" i="196" s="1"/>
  <c r="D41" i="196"/>
  <c r="D45" i="196" s="1"/>
  <c r="C41" i="196"/>
  <c r="C45" i="196" s="1"/>
  <c r="I40" i="196"/>
  <c r="H40" i="196"/>
  <c r="G40" i="196"/>
  <c r="F40" i="196"/>
  <c r="E40" i="196"/>
  <c r="D40" i="196"/>
  <c r="C40" i="196"/>
  <c r="I38" i="196"/>
  <c r="I39" i="196" s="1"/>
  <c r="H38" i="196"/>
  <c r="H39" i="196" s="1"/>
  <c r="G38" i="196"/>
  <c r="G39" i="196" s="1"/>
  <c r="F38" i="196"/>
  <c r="F39" i="196" s="1"/>
  <c r="E38" i="196"/>
  <c r="E39" i="196" s="1"/>
  <c r="D38" i="196"/>
  <c r="D39" i="196" s="1"/>
  <c r="C38" i="196"/>
  <c r="C39" i="196" s="1"/>
  <c r="I30" i="196"/>
  <c r="H30" i="196"/>
  <c r="G30" i="196"/>
  <c r="F30" i="196"/>
  <c r="E30" i="196"/>
  <c r="D30" i="196"/>
  <c r="C30" i="196"/>
  <c r="I27" i="196"/>
  <c r="I31" i="196" s="1"/>
  <c r="H27" i="196"/>
  <c r="H31" i="196" s="1"/>
  <c r="G27" i="196"/>
  <c r="G31" i="196" s="1"/>
  <c r="F27" i="196"/>
  <c r="F31" i="196" s="1"/>
  <c r="E27" i="196"/>
  <c r="E31" i="196" s="1"/>
  <c r="D27" i="196"/>
  <c r="D31" i="196" s="1"/>
  <c r="C27" i="196"/>
  <c r="C31" i="196" s="1"/>
  <c r="I26" i="196"/>
  <c r="H26" i="196"/>
  <c r="G26" i="196"/>
  <c r="F26" i="196"/>
  <c r="E26" i="196"/>
  <c r="D26" i="196"/>
  <c r="C26" i="196"/>
  <c r="I24" i="196"/>
  <c r="I25" i="196" s="1"/>
  <c r="H24" i="196"/>
  <c r="H25" i="196" s="1"/>
  <c r="G24" i="196"/>
  <c r="G25" i="196" s="1"/>
  <c r="F24" i="196"/>
  <c r="F25" i="196" s="1"/>
  <c r="E24" i="196"/>
  <c r="E25" i="196" s="1"/>
  <c r="D24" i="196"/>
  <c r="D25" i="196" s="1"/>
  <c r="C24" i="196"/>
  <c r="C25" i="196" s="1"/>
  <c r="I16" i="196"/>
  <c r="H16" i="196"/>
  <c r="G16" i="196"/>
  <c r="F16" i="196"/>
  <c r="E16" i="196"/>
  <c r="D16" i="196"/>
  <c r="C16" i="196"/>
  <c r="I13" i="196"/>
  <c r="I17" i="196" s="1"/>
  <c r="H13" i="196"/>
  <c r="H17" i="196" s="1"/>
  <c r="G13" i="196"/>
  <c r="G17" i="196" s="1"/>
  <c r="F13" i="196"/>
  <c r="F17" i="196" s="1"/>
  <c r="E13" i="196"/>
  <c r="E17" i="196" s="1"/>
  <c r="D13" i="196"/>
  <c r="D17" i="196" s="1"/>
  <c r="C13" i="196"/>
  <c r="C17" i="196" s="1"/>
  <c r="I12" i="196"/>
  <c r="H12" i="196"/>
  <c r="G12" i="196"/>
  <c r="F12" i="196"/>
  <c r="E12" i="196"/>
  <c r="D12" i="196"/>
  <c r="C12" i="196"/>
  <c r="I10" i="196"/>
  <c r="I11" i="196" s="1"/>
  <c r="H10" i="196"/>
  <c r="H11" i="196" s="1"/>
  <c r="G10" i="196"/>
  <c r="G11" i="196" s="1"/>
  <c r="F10" i="196"/>
  <c r="F11" i="196" s="1"/>
  <c r="E10" i="196"/>
  <c r="E11" i="196" s="1"/>
  <c r="D10" i="196"/>
  <c r="D11" i="196" s="1"/>
  <c r="C10" i="196"/>
  <c r="C11" i="196" s="1"/>
  <c r="I192" i="195"/>
  <c r="H192" i="195"/>
  <c r="G192" i="195"/>
  <c r="F192" i="195"/>
  <c r="E192" i="195"/>
  <c r="D192" i="195"/>
  <c r="C192" i="195"/>
  <c r="I189" i="195"/>
  <c r="I193" i="195" s="1"/>
  <c r="H189" i="195"/>
  <c r="H193" i="195" s="1"/>
  <c r="G189" i="195"/>
  <c r="G193" i="195" s="1"/>
  <c r="F189" i="195"/>
  <c r="F193" i="195" s="1"/>
  <c r="E189" i="195"/>
  <c r="E193" i="195" s="1"/>
  <c r="D189" i="195"/>
  <c r="D193" i="195" s="1"/>
  <c r="C189" i="195"/>
  <c r="C193" i="195" s="1"/>
  <c r="I188" i="195"/>
  <c r="H188" i="195"/>
  <c r="G188" i="195"/>
  <c r="F188" i="195"/>
  <c r="E188" i="195"/>
  <c r="D188" i="195"/>
  <c r="C188" i="195"/>
  <c r="I186" i="195"/>
  <c r="I187" i="195" s="1"/>
  <c r="H186" i="195"/>
  <c r="H187" i="195" s="1"/>
  <c r="G186" i="195"/>
  <c r="G187" i="195" s="1"/>
  <c r="F186" i="195"/>
  <c r="F187" i="195" s="1"/>
  <c r="E186" i="195"/>
  <c r="E187" i="195" s="1"/>
  <c r="D186" i="195"/>
  <c r="D187" i="195" s="1"/>
  <c r="C186" i="195"/>
  <c r="C187" i="195" s="1"/>
  <c r="I178" i="195"/>
  <c r="H178" i="195"/>
  <c r="G178" i="195"/>
  <c r="F178" i="195"/>
  <c r="E178" i="195"/>
  <c r="D178" i="195"/>
  <c r="C178" i="195"/>
  <c r="I175" i="195"/>
  <c r="I179" i="195" s="1"/>
  <c r="H175" i="195"/>
  <c r="H179" i="195" s="1"/>
  <c r="G175" i="195"/>
  <c r="G179" i="195" s="1"/>
  <c r="F175" i="195"/>
  <c r="F179" i="195" s="1"/>
  <c r="E175" i="195"/>
  <c r="E179" i="195" s="1"/>
  <c r="D175" i="195"/>
  <c r="D179" i="195" s="1"/>
  <c r="C175" i="195"/>
  <c r="C179" i="195" s="1"/>
  <c r="I174" i="195"/>
  <c r="H174" i="195"/>
  <c r="G174" i="195"/>
  <c r="F174" i="195"/>
  <c r="E174" i="195"/>
  <c r="D174" i="195"/>
  <c r="C174" i="195"/>
  <c r="I172" i="195"/>
  <c r="I173" i="195" s="1"/>
  <c r="H172" i="195"/>
  <c r="H173" i="195" s="1"/>
  <c r="G172" i="195"/>
  <c r="G173" i="195" s="1"/>
  <c r="F172" i="195"/>
  <c r="F173" i="195" s="1"/>
  <c r="E172" i="195"/>
  <c r="E173" i="195" s="1"/>
  <c r="D172" i="195"/>
  <c r="D173" i="195" s="1"/>
  <c r="C172" i="195"/>
  <c r="C173" i="195" s="1"/>
  <c r="I164" i="195"/>
  <c r="H164" i="195"/>
  <c r="G164" i="195"/>
  <c r="F164" i="195"/>
  <c r="E164" i="195"/>
  <c r="D164" i="195"/>
  <c r="C164" i="195"/>
  <c r="I161" i="195"/>
  <c r="I165" i="195" s="1"/>
  <c r="H161" i="195"/>
  <c r="H165" i="195" s="1"/>
  <c r="G161" i="195"/>
  <c r="G165" i="195" s="1"/>
  <c r="F161" i="195"/>
  <c r="F165" i="195" s="1"/>
  <c r="E161" i="195"/>
  <c r="E165" i="195" s="1"/>
  <c r="D161" i="195"/>
  <c r="D165" i="195" s="1"/>
  <c r="C161" i="195"/>
  <c r="C165" i="195" s="1"/>
  <c r="I160" i="195"/>
  <c r="H160" i="195"/>
  <c r="G160" i="195"/>
  <c r="F160" i="195"/>
  <c r="E160" i="195"/>
  <c r="D160" i="195"/>
  <c r="C160" i="195"/>
  <c r="I158" i="195"/>
  <c r="I159" i="195" s="1"/>
  <c r="H158" i="195"/>
  <c r="H159" i="195" s="1"/>
  <c r="G158" i="195"/>
  <c r="G159" i="195" s="1"/>
  <c r="F158" i="195"/>
  <c r="F159" i="195" s="1"/>
  <c r="E158" i="195"/>
  <c r="E159" i="195" s="1"/>
  <c r="D158" i="195"/>
  <c r="D159" i="195" s="1"/>
  <c r="C158" i="195"/>
  <c r="C159" i="195" s="1"/>
  <c r="I150" i="195"/>
  <c r="H150" i="195"/>
  <c r="G150" i="195"/>
  <c r="F150" i="195"/>
  <c r="E150" i="195"/>
  <c r="D150" i="195"/>
  <c r="C150" i="195"/>
  <c r="I147" i="195"/>
  <c r="I151" i="195" s="1"/>
  <c r="H147" i="195"/>
  <c r="H151" i="195" s="1"/>
  <c r="G147" i="195"/>
  <c r="G151" i="195" s="1"/>
  <c r="F147" i="195"/>
  <c r="F151" i="195" s="1"/>
  <c r="E147" i="195"/>
  <c r="E151" i="195" s="1"/>
  <c r="D147" i="195"/>
  <c r="D151" i="195" s="1"/>
  <c r="C147" i="195"/>
  <c r="C151" i="195" s="1"/>
  <c r="I146" i="195"/>
  <c r="H146" i="195"/>
  <c r="G146" i="195"/>
  <c r="F146" i="195"/>
  <c r="E146" i="195"/>
  <c r="D146" i="195"/>
  <c r="C146" i="195"/>
  <c r="I144" i="195"/>
  <c r="I145" i="195" s="1"/>
  <c r="H144" i="195"/>
  <c r="H145" i="195" s="1"/>
  <c r="G144" i="195"/>
  <c r="G145" i="195" s="1"/>
  <c r="F144" i="195"/>
  <c r="F145" i="195" s="1"/>
  <c r="E144" i="195"/>
  <c r="E145" i="195" s="1"/>
  <c r="D144" i="195"/>
  <c r="D145" i="195" s="1"/>
  <c r="C144" i="195"/>
  <c r="C145" i="195" s="1"/>
  <c r="I136" i="195"/>
  <c r="H136" i="195"/>
  <c r="G136" i="195"/>
  <c r="F136" i="195"/>
  <c r="E136" i="195"/>
  <c r="D136" i="195"/>
  <c r="C136" i="195"/>
  <c r="I133" i="195"/>
  <c r="I137" i="195" s="1"/>
  <c r="H133" i="195"/>
  <c r="H137" i="195" s="1"/>
  <c r="G133" i="195"/>
  <c r="G137" i="195" s="1"/>
  <c r="F133" i="195"/>
  <c r="F137" i="195" s="1"/>
  <c r="E133" i="195"/>
  <c r="E137" i="195" s="1"/>
  <c r="D133" i="195"/>
  <c r="D137" i="195" s="1"/>
  <c r="C133" i="195"/>
  <c r="C137" i="195" s="1"/>
  <c r="I132" i="195"/>
  <c r="H132" i="195"/>
  <c r="G132" i="195"/>
  <c r="F132" i="195"/>
  <c r="E132" i="195"/>
  <c r="D132" i="195"/>
  <c r="C132" i="195"/>
  <c r="I130" i="195"/>
  <c r="I131" i="195" s="1"/>
  <c r="H130" i="195"/>
  <c r="H131" i="195" s="1"/>
  <c r="G130" i="195"/>
  <c r="G131" i="195" s="1"/>
  <c r="F130" i="195"/>
  <c r="F131" i="195" s="1"/>
  <c r="E130" i="195"/>
  <c r="E131" i="195" s="1"/>
  <c r="D130" i="195"/>
  <c r="D131" i="195" s="1"/>
  <c r="C130" i="195"/>
  <c r="C131" i="195" s="1"/>
  <c r="I120" i="195"/>
  <c r="H120" i="195"/>
  <c r="G120" i="195"/>
  <c r="F120" i="195"/>
  <c r="E120" i="195"/>
  <c r="D120" i="195"/>
  <c r="C120" i="195"/>
  <c r="I117" i="195"/>
  <c r="I121" i="195" s="1"/>
  <c r="H117" i="195"/>
  <c r="H121" i="195" s="1"/>
  <c r="G117" i="195"/>
  <c r="G121" i="195" s="1"/>
  <c r="F117" i="195"/>
  <c r="F121" i="195" s="1"/>
  <c r="E117" i="195"/>
  <c r="E121" i="195" s="1"/>
  <c r="D117" i="195"/>
  <c r="D121" i="195" s="1"/>
  <c r="C117" i="195"/>
  <c r="C121" i="195" s="1"/>
  <c r="I116" i="195"/>
  <c r="H116" i="195"/>
  <c r="G116" i="195"/>
  <c r="F116" i="195"/>
  <c r="E116" i="195"/>
  <c r="D116" i="195"/>
  <c r="C116" i="195"/>
  <c r="I114" i="195"/>
  <c r="I115" i="195" s="1"/>
  <c r="H114" i="195"/>
  <c r="H115" i="195" s="1"/>
  <c r="G114" i="195"/>
  <c r="G115" i="195" s="1"/>
  <c r="F114" i="195"/>
  <c r="F115" i="195" s="1"/>
  <c r="E114" i="195"/>
  <c r="E115" i="195" s="1"/>
  <c r="D114" i="195"/>
  <c r="D115" i="195" s="1"/>
  <c r="C114" i="195"/>
  <c r="C115" i="195" s="1"/>
  <c r="I104" i="195"/>
  <c r="H104" i="195"/>
  <c r="G104" i="195"/>
  <c r="F104" i="195"/>
  <c r="E104" i="195"/>
  <c r="D104" i="195"/>
  <c r="C104" i="195"/>
  <c r="I101" i="195"/>
  <c r="I105" i="195" s="1"/>
  <c r="H101" i="195"/>
  <c r="H105" i="195" s="1"/>
  <c r="G101" i="195"/>
  <c r="G105" i="195" s="1"/>
  <c r="F101" i="195"/>
  <c r="F105" i="195" s="1"/>
  <c r="E101" i="195"/>
  <c r="E105" i="195" s="1"/>
  <c r="D101" i="195"/>
  <c r="D105" i="195" s="1"/>
  <c r="C101" i="195"/>
  <c r="C105" i="195" s="1"/>
  <c r="I100" i="195"/>
  <c r="H100" i="195"/>
  <c r="G100" i="195"/>
  <c r="F100" i="195"/>
  <c r="E100" i="195"/>
  <c r="D100" i="195"/>
  <c r="C100" i="195"/>
  <c r="I98" i="195"/>
  <c r="I99" i="195" s="1"/>
  <c r="H98" i="195"/>
  <c r="H99" i="195" s="1"/>
  <c r="G98" i="195"/>
  <c r="G99" i="195" s="1"/>
  <c r="F98" i="195"/>
  <c r="F99" i="195" s="1"/>
  <c r="E98" i="195"/>
  <c r="E99" i="195" s="1"/>
  <c r="D98" i="195"/>
  <c r="D99" i="195" s="1"/>
  <c r="C98" i="195"/>
  <c r="C99" i="195" s="1"/>
  <c r="I90" i="195"/>
  <c r="H90" i="195"/>
  <c r="G90" i="195"/>
  <c r="F90" i="195"/>
  <c r="E90" i="195"/>
  <c r="D90" i="195"/>
  <c r="C90" i="195"/>
  <c r="I87" i="195"/>
  <c r="I91" i="195" s="1"/>
  <c r="H87" i="195"/>
  <c r="H91" i="195" s="1"/>
  <c r="G87" i="195"/>
  <c r="G91" i="195" s="1"/>
  <c r="F87" i="195"/>
  <c r="F91" i="195" s="1"/>
  <c r="E87" i="195"/>
  <c r="E91" i="195" s="1"/>
  <c r="D87" i="195"/>
  <c r="D91" i="195" s="1"/>
  <c r="C87" i="195"/>
  <c r="C91" i="195" s="1"/>
  <c r="I86" i="195"/>
  <c r="H86" i="195"/>
  <c r="G86" i="195"/>
  <c r="F86" i="195"/>
  <c r="E86" i="195"/>
  <c r="D86" i="195"/>
  <c r="C86" i="195"/>
  <c r="I84" i="195"/>
  <c r="I85" i="195" s="1"/>
  <c r="H84" i="195"/>
  <c r="H85" i="195" s="1"/>
  <c r="G84" i="195"/>
  <c r="G85" i="195" s="1"/>
  <c r="F84" i="195"/>
  <c r="F85" i="195" s="1"/>
  <c r="E84" i="195"/>
  <c r="E85" i="195" s="1"/>
  <c r="D84" i="195"/>
  <c r="D85" i="195" s="1"/>
  <c r="C84" i="195"/>
  <c r="C85" i="195" s="1"/>
  <c r="I74" i="195"/>
  <c r="H74" i="195"/>
  <c r="G74" i="195"/>
  <c r="F74" i="195"/>
  <c r="E74" i="195"/>
  <c r="D74" i="195"/>
  <c r="C74" i="195"/>
  <c r="I71" i="195"/>
  <c r="I75" i="195" s="1"/>
  <c r="H71" i="195"/>
  <c r="H75" i="195" s="1"/>
  <c r="G71" i="195"/>
  <c r="G75" i="195" s="1"/>
  <c r="F71" i="195"/>
  <c r="F75" i="195" s="1"/>
  <c r="E71" i="195"/>
  <c r="E75" i="195" s="1"/>
  <c r="D71" i="195"/>
  <c r="D75" i="195" s="1"/>
  <c r="C71" i="195"/>
  <c r="C75" i="195" s="1"/>
  <c r="I70" i="195"/>
  <c r="H70" i="195"/>
  <c r="G70" i="195"/>
  <c r="F70" i="195"/>
  <c r="E70" i="195"/>
  <c r="D70" i="195"/>
  <c r="C70" i="195"/>
  <c r="I68" i="195"/>
  <c r="I69" i="195" s="1"/>
  <c r="H68" i="195"/>
  <c r="H69" i="195" s="1"/>
  <c r="G68" i="195"/>
  <c r="G69" i="195" s="1"/>
  <c r="F68" i="195"/>
  <c r="F69" i="195" s="1"/>
  <c r="E68" i="195"/>
  <c r="E69" i="195" s="1"/>
  <c r="D68" i="195"/>
  <c r="D69" i="195" s="1"/>
  <c r="C68" i="195"/>
  <c r="C69" i="195" s="1"/>
  <c r="I60" i="195"/>
  <c r="H60" i="195"/>
  <c r="G60" i="195"/>
  <c r="F60" i="195"/>
  <c r="E60" i="195"/>
  <c r="D60" i="195"/>
  <c r="C60" i="195"/>
  <c r="I57" i="195"/>
  <c r="I61" i="195" s="1"/>
  <c r="H57" i="195"/>
  <c r="H61" i="195" s="1"/>
  <c r="G57" i="195"/>
  <c r="G61" i="195" s="1"/>
  <c r="F57" i="195"/>
  <c r="F61" i="195" s="1"/>
  <c r="E57" i="195"/>
  <c r="E61" i="195" s="1"/>
  <c r="D57" i="195"/>
  <c r="D61" i="195" s="1"/>
  <c r="C57" i="195"/>
  <c r="C61" i="195" s="1"/>
  <c r="I56" i="195"/>
  <c r="H56" i="195"/>
  <c r="G56" i="195"/>
  <c r="F56" i="195"/>
  <c r="E56" i="195"/>
  <c r="D56" i="195"/>
  <c r="C56" i="195"/>
  <c r="I54" i="195"/>
  <c r="I55" i="195" s="1"/>
  <c r="H54" i="195"/>
  <c r="H55" i="195" s="1"/>
  <c r="G54" i="195"/>
  <c r="G55" i="195" s="1"/>
  <c r="F54" i="195"/>
  <c r="F55" i="195" s="1"/>
  <c r="E54" i="195"/>
  <c r="E55" i="195" s="1"/>
  <c r="D54" i="195"/>
  <c r="D55" i="195" s="1"/>
  <c r="C54" i="195"/>
  <c r="C55" i="195" s="1"/>
  <c r="I44" i="195"/>
  <c r="H44" i="195"/>
  <c r="G44" i="195"/>
  <c r="F44" i="195"/>
  <c r="E44" i="195"/>
  <c r="D44" i="195"/>
  <c r="C44" i="195"/>
  <c r="I41" i="195"/>
  <c r="I45" i="195" s="1"/>
  <c r="H41" i="195"/>
  <c r="H45" i="195" s="1"/>
  <c r="G41" i="195"/>
  <c r="G45" i="195" s="1"/>
  <c r="F41" i="195"/>
  <c r="F45" i="195" s="1"/>
  <c r="E41" i="195"/>
  <c r="E45" i="195" s="1"/>
  <c r="D41" i="195"/>
  <c r="D45" i="195" s="1"/>
  <c r="C41" i="195"/>
  <c r="C45" i="195" s="1"/>
  <c r="I40" i="195"/>
  <c r="H40" i="195"/>
  <c r="G40" i="195"/>
  <c r="F40" i="195"/>
  <c r="E40" i="195"/>
  <c r="D40" i="195"/>
  <c r="C40" i="195"/>
  <c r="I38" i="195"/>
  <c r="I39" i="195" s="1"/>
  <c r="H38" i="195"/>
  <c r="H39" i="195" s="1"/>
  <c r="G38" i="195"/>
  <c r="G39" i="195" s="1"/>
  <c r="F38" i="195"/>
  <c r="F39" i="195" s="1"/>
  <c r="E38" i="195"/>
  <c r="E39" i="195" s="1"/>
  <c r="D38" i="195"/>
  <c r="D39" i="195" s="1"/>
  <c r="C38" i="195"/>
  <c r="C39" i="195" s="1"/>
  <c r="I30" i="195"/>
  <c r="H30" i="195"/>
  <c r="G30" i="195"/>
  <c r="F30" i="195"/>
  <c r="E30" i="195"/>
  <c r="D30" i="195"/>
  <c r="C30" i="195"/>
  <c r="I27" i="195"/>
  <c r="I31" i="195" s="1"/>
  <c r="H27" i="195"/>
  <c r="H31" i="195" s="1"/>
  <c r="G27" i="195"/>
  <c r="G31" i="195" s="1"/>
  <c r="F27" i="195"/>
  <c r="F31" i="195" s="1"/>
  <c r="E27" i="195"/>
  <c r="E31" i="195" s="1"/>
  <c r="D27" i="195"/>
  <c r="D31" i="195" s="1"/>
  <c r="C27" i="195"/>
  <c r="C31" i="195" s="1"/>
  <c r="I26" i="195"/>
  <c r="H26" i="195"/>
  <c r="G26" i="195"/>
  <c r="F26" i="195"/>
  <c r="E26" i="195"/>
  <c r="D26" i="195"/>
  <c r="C26" i="195"/>
  <c r="I24" i="195"/>
  <c r="I25" i="195" s="1"/>
  <c r="H24" i="195"/>
  <c r="H25" i="195" s="1"/>
  <c r="G24" i="195"/>
  <c r="G25" i="195" s="1"/>
  <c r="F24" i="195"/>
  <c r="F25" i="195" s="1"/>
  <c r="E24" i="195"/>
  <c r="E25" i="195" s="1"/>
  <c r="D24" i="195"/>
  <c r="D25" i="195" s="1"/>
  <c r="C24" i="195"/>
  <c r="C25" i="195" s="1"/>
  <c r="I16" i="195"/>
  <c r="H16" i="195"/>
  <c r="G16" i="195"/>
  <c r="F16" i="195"/>
  <c r="E16" i="195"/>
  <c r="D16" i="195"/>
  <c r="C16" i="195"/>
  <c r="I13" i="195"/>
  <c r="I17" i="195" s="1"/>
  <c r="H13" i="195"/>
  <c r="H17" i="195" s="1"/>
  <c r="G13" i="195"/>
  <c r="G17" i="195" s="1"/>
  <c r="F13" i="195"/>
  <c r="F17" i="195" s="1"/>
  <c r="E13" i="195"/>
  <c r="E17" i="195" s="1"/>
  <c r="D13" i="195"/>
  <c r="D17" i="195" s="1"/>
  <c r="C13" i="195"/>
  <c r="C17" i="195" s="1"/>
  <c r="I12" i="195"/>
  <c r="H12" i="195"/>
  <c r="G12" i="195"/>
  <c r="F12" i="195"/>
  <c r="E12" i="195"/>
  <c r="D12" i="195"/>
  <c r="C12" i="195"/>
  <c r="I10" i="195"/>
  <c r="I11" i="195" s="1"/>
  <c r="H10" i="195"/>
  <c r="H11" i="195" s="1"/>
  <c r="G10" i="195"/>
  <c r="G11" i="195" s="1"/>
  <c r="F10" i="195"/>
  <c r="F11" i="195" s="1"/>
  <c r="E10" i="195"/>
  <c r="E11" i="195" s="1"/>
  <c r="D10" i="195"/>
  <c r="D11" i="195" s="1"/>
  <c r="C10" i="195"/>
  <c r="C11" i="195" s="1"/>
  <c r="I192" i="194"/>
  <c r="H192" i="194"/>
  <c r="G192" i="194"/>
  <c r="F192" i="194"/>
  <c r="E192" i="194"/>
  <c r="D192" i="194"/>
  <c r="C192" i="194"/>
  <c r="I189" i="194"/>
  <c r="I193" i="194" s="1"/>
  <c r="H189" i="194"/>
  <c r="H193" i="194" s="1"/>
  <c r="G189" i="194"/>
  <c r="G193" i="194" s="1"/>
  <c r="F189" i="194"/>
  <c r="F193" i="194" s="1"/>
  <c r="E189" i="194"/>
  <c r="E193" i="194" s="1"/>
  <c r="D189" i="194"/>
  <c r="D193" i="194" s="1"/>
  <c r="C189" i="194"/>
  <c r="C193" i="194" s="1"/>
  <c r="I188" i="194"/>
  <c r="H188" i="194"/>
  <c r="G188" i="194"/>
  <c r="F188" i="194"/>
  <c r="E188" i="194"/>
  <c r="D188" i="194"/>
  <c r="C188" i="194"/>
  <c r="I186" i="194"/>
  <c r="I187" i="194" s="1"/>
  <c r="H186" i="194"/>
  <c r="H187" i="194" s="1"/>
  <c r="G186" i="194"/>
  <c r="G187" i="194" s="1"/>
  <c r="F186" i="194"/>
  <c r="F187" i="194" s="1"/>
  <c r="E186" i="194"/>
  <c r="E187" i="194" s="1"/>
  <c r="D186" i="194"/>
  <c r="D187" i="194" s="1"/>
  <c r="C186" i="194"/>
  <c r="C187" i="194" s="1"/>
  <c r="I178" i="194"/>
  <c r="H178" i="194"/>
  <c r="G178" i="194"/>
  <c r="F178" i="194"/>
  <c r="E178" i="194"/>
  <c r="D178" i="194"/>
  <c r="C178" i="194"/>
  <c r="I175" i="194"/>
  <c r="I179" i="194" s="1"/>
  <c r="H175" i="194"/>
  <c r="H179" i="194" s="1"/>
  <c r="G175" i="194"/>
  <c r="G179" i="194" s="1"/>
  <c r="F175" i="194"/>
  <c r="F179" i="194" s="1"/>
  <c r="E175" i="194"/>
  <c r="E179" i="194" s="1"/>
  <c r="D175" i="194"/>
  <c r="D179" i="194" s="1"/>
  <c r="C175" i="194"/>
  <c r="C179" i="194" s="1"/>
  <c r="I174" i="194"/>
  <c r="H174" i="194"/>
  <c r="G174" i="194"/>
  <c r="F174" i="194"/>
  <c r="E174" i="194"/>
  <c r="D174" i="194"/>
  <c r="C174" i="194"/>
  <c r="I172" i="194"/>
  <c r="I173" i="194" s="1"/>
  <c r="H172" i="194"/>
  <c r="H173" i="194" s="1"/>
  <c r="G172" i="194"/>
  <c r="G173" i="194" s="1"/>
  <c r="F172" i="194"/>
  <c r="F173" i="194" s="1"/>
  <c r="E172" i="194"/>
  <c r="E173" i="194" s="1"/>
  <c r="D172" i="194"/>
  <c r="D173" i="194" s="1"/>
  <c r="C172" i="194"/>
  <c r="C173" i="194" s="1"/>
  <c r="I164" i="194"/>
  <c r="H164" i="194"/>
  <c r="G164" i="194"/>
  <c r="F164" i="194"/>
  <c r="E164" i="194"/>
  <c r="D164" i="194"/>
  <c r="C164" i="194"/>
  <c r="I161" i="194"/>
  <c r="I165" i="194" s="1"/>
  <c r="H161" i="194"/>
  <c r="H165" i="194" s="1"/>
  <c r="G161" i="194"/>
  <c r="G165" i="194" s="1"/>
  <c r="F161" i="194"/>
  <c r="F165" i="194" s="1"/>
  <c r="E161" i="194"/>
  <c r="E165" i="194" s="1"/>
  <c r="D161" i="194"/>
  <c r="D165" i="194" s="1"/>
  <c r="C161" i="194"/>
  <c r="C165" i="194" s="1"/>
  <c r="I160" i="194"/>
  <c r="H160" i="194"/>
  <c r="G160" i="194"/>
  <c r="F160" i="194"/>
  <c r="E160" i="194"/>
  <c r="D160" i="194"/>
  <c r="C160" i="194"/>
  <c r="I158" i="194"/>
  <c r="I159" i="194" s="1"/>
  <c r="H158" i="194"/>
  <c r="H159" i="194" s="1"/>
  <c r="G158" i="194"/>
  <c r="G159" i="194" s="1"/>
  <c r="F158" i="194"/>
  <c r="F159" i="194" s="1"/>
  <c r="E158" i="194"/>
  <c r="E159" i="194" s="1"/>
  <c r="D158" i="194"/>
  <c r="D159" i="194" s="1"/>
  <c r="C158" i="194"/>
  <c r="C159" i="194" s="1"/>
  <c r="I150" i="194"/>
  <c r="H150" i="194"/>
  <c r="G150" i="194"/>
  <c r="F150" i="194"/>
  <c r="E150" i="194"/>
  <c r="D150" i="194"/>
  <c r="C150" i="194"/>
  <c r="I147" i="194"/>
  <c r="I151" i="194" s="1"/>
  <c r="H147" i="194"/>
  <c r="H151" i="194" s="1"/>
  <c r="G147" i="194"/>
  <c r="G151" i="194" s="1"/>
  <c r="F147" i="194"/>
  <c r="F151" i="194" s="1"/>
  <c r="E147" i="194"/>
  <c r="E151" i="194" s="1"/>
  <c r="D147" i="194"/>
  <c r="D151" i="194" s="1"/>
  <c r="C147" i="194"/>
  <c r="C151" i="194" s="1"/>
  <c r="I146" i="194"/>
  <c r="H146" i="194"/>
  <c r="G146" i="194"/>
  <c r="F146" i="194"/>
  <c r="E146" i="194"/>
  <c r="D146" i="194"/>
  <c r="C146" i="194"/>
  <c r="I144" i="194"/>
  <c r="I145" i="194" s="1"/>
  <c r="H144" i="194"/>
  <c r="H145" i="194" s="1"/>
  <c r="G144" i="194"/>
  <c r="G145" i="194" s="1"/>
  <c r="F144" i="194"/>
  <c r="F145" i="194" s="1"/>
  <c r="E144" i="194"/>
  <c r="E145" i="194" s="1"/>
  <c r="D144" i="194"/>
  <c r="D145" i="194" s="1"/>
  <c r="C144" i="194"/>
  <c r="C145" i="194" s="1"/>
  <c r="I136" i="194"/>
  <c r="H136" i="194"/>
  <c r="G136" i="194"/>
  <c r="F136" i="194"/>
  <c r="E136" i="194"/>
  <c r="D136" i="194"/>
  <c r="C136" i="194"/>
  <c r="I133" i="194"/>
  <c r="I137" i="194" s="1"/>
  <c r="H133" i="194"/>
  <c r="H137" i="194" s="1"/>
  <c r="G133" i="194"/>
  <c r="G137" i="194" s="1"/>
  <c r="F133" i="194"/>
  <c r="F137" i="194" s="1"/>
  <c r="E133" i="194"/>
  <c r="E137" i="194" s="1"/>
  <c r="D133" i="194"/>
  <c r="D137" i="194" s="1"/>
  <c r="C133" i="194"/>
  <c r="C137" i="194" s="1"/>
  <c r="I132" i="194"/>
  <c r="H132" i="194"/>
  <c r="G132" i="194"/>
  <c r="F132" i="194"/>
  <c r="E132" i="194"/>
  <c r="D132" i="194"/>
  <c r="C132" i="194"/>
  <c r="I130" i="194"/>
  <c r="I131" i="194" s="1"/>
  <c r="H130" i="194"/>
  <c r="H131" i="194" s="1"/>
  <c r="G130" i="194"/>
  <c r="G131" i="194" s="1"/>
  <c r="F130" i="194"/>
  <c r="F131" i="194" s="1"/>
  <c r="E130" i="194"/>
  <c r="E131" i="194" s="1"/>
  <c r="D130" i="194"/>
  <c r="D131" i="194" s="1"/>
  <c r="C130" i="194"/>
  <c r="C131" i="194" s="1"/>
  <c r="I120" i="194"/>
  <c r="H120" i="194"/>
  <c r="G120" i="194"/>
  <c r="F120" i="194"/>
  <c r="E120" i="194"/>
  <c r="D120" i="194"/>
  <c r="C120" i="194"/>
  <c r="I117" i="194"/>
  <c r="I121" i="194" s="1"/>
  <c r="H117" i="194"/>
  <c r="H121" i="194" s="1"/>
  <c r="G117" i="194"/>
  <c r="G121" i="194" s="1"/>
  <c r="F117" i="194"/>
  <c r="F121" i="194" s="1"/>
  <c r="E117" i="194"/>
  <c r="E121" i="194" s="1"/>
  <c r="D117" i="194"/>
  <c r="D121" i="194" s="1"/>
  <c r="C117" i="194"/>
  <c r="C121" i="194" s="1"/>
  <c r="I116" i="194"/>
  <c r="H116" i="194"/>
  <c r="G116" i="194"/>
  <c r="F116" i="194"/>
  <c r="E116" i="194"/>
  <c r="D116" i="194"/>
  <c r="C116" i="194"/>
  <c r="I114" i="194"/>
  <c r="I115" i="194" s="1"/>
  <c r="H114" i="194"/>
  <c r="H115" i="194" s="1"/>
  <c r="G114" i="194"/>
  <c r="G115" i="194" s="1"/>
  <c r="F114" i="194"/>
  <c r="F115" i="194" s="1"/>
  <c r="E114" i="194"/>
  <c r="E115" i="194" s="1"/>
  <c r="D114" i="194"/>
  <c r="D115" i="194" s="1"/>
  <c r="C114" i="194"/>
  <c r="C115" i="194" s="1"/>
  <c r="I104" i="194"/>
  <c r="H104" i="194"/>
  <c r="G104" i="194"/>
  <c r="F104" i="194"/>
  <c r="E104" i="194"/>
  <c r="D104" i="194"/>
  <c r="C104" i="194"/>
  <c r="I101" i="194"/>
  <c r="I105" i="194" s="1"/>
  <c r="H101" i="194"/>
  <c r="H105" i="194" s="1"/>
  <c r="G101" i="194"/>
  <c r="G105" i="194" s="1"/>
  <c r="F101" i="194"/>
  <c r="F105" i="194" s="1"/>
  <c r="E101" i="194"/>
  <c r="E105" i="194" s="1"/>
  <c r="D101" i="194"/>
  <c r="D105" i="194" s="1"/>
  <c r="C101" i="194"/>
  <c r="C105" i="194" s="1"/>
  <c r="I100" i="194"/>
  <c r="H100" i="194"/>
  <c r="G100" i="194"/>
  <c r="F100" i="194"/>
  <c r="E100" i="194"/>
  <c r="D100" i="194"/>
  <c r="C100" i="194"/>
  <c r="I98" i="194"/>
  <c r="I99" i="194" s="1"/>
  <c r="H98" i="194"/>
  <c r="H99" i="194" s="1"/>
  <c r="G98" i="194"/>
  <c r="G99" i="194" s="1"/>
  <c r="F98" i="194"/>
  <c r="F99" i="194" s="1"/>
  <c r="E98" i="194"/>
  <c r="E99" i="194" s="1"/>
  <c r="D98" i="194"/>
  <c r="D99" i="194" s="1"/>
  <c r="C98" i="194"/>
  <c r="C99" i="194" s="1"/>
  <c r="I90" i="194"/>
  <c r="H90" i="194"/>
  <c r="G90" i="194"/>
  <c r="F90" i="194"/>
  <c r="E90" i="194"/>
  <c r="D90" i="194"/>
  <c r="C90" i="194"/>
  <c r="I87" i="194"/>
  <c r="I91" i="194" s="1"/>
  <c r="H87" i="194"/>
  <c r="H91" i="194" s="1"/>
  <c r="G87" i="194"/>
  <c r="G91" i="194" s="1"/>
  <c r="F87" i="194"/>
  <c r="F91" i="194" s="1"/>
  <c r="E87" i="194"/>
  <c r="E91" i="194" s="1"/>
  <c r="D87" i="194"/>
  <c r="D91" i="194" s="1"/>
  <c r="C87" i="194"/>
  <c r="C91" i="194" s="1"/>
  <c r="I86" i="194"/>
  <c r="H86" i="194"/>
  <c r="G86" i="194"/>
  <c r="F86" i="194"/>
  <c r="E86" i="194"/>
  <c r="D86" i="194"/>
  <c r="C86" i="194"/>
  <c r="I84" i="194"/>
  <c r="I85" i="194" s="1"/>
  <c r="H84" i="194"/>
  <c r="H85" i="194" s="1"/>
  <c r="G84" i="194"/>
  <c r="G85" i="194" s="1"/>
  <c r="F84" i="194"/>
  <c r="F85" i="194" s="1"/>
  <c r="E84" i="194"/>
  <c r="E85" i="194" s="1"/>
  <c r="D84" i="194"/>
  <c r="D85" i="194" s="1"/>
  <c r="C84" i="194"/>
  <c r="C85" i="194" s="1"/>
  <c r="I74" i="194"/>
  <c r="H74" i="194"/>
  <c r="G74" i="194"/>
  <c r="F74" i="194"/>
  <c r="E74" i="194"/>
  <c r="D74" i="194"/>
  <c r="C74" i="194"/>
  <c r="I71" i="194"/>
  <c r="I75" i="194" s="1"/>
  <c r="H71" i="194"/>
  <c r="H75" i="194" s="1"/>
  <c r="G71" i="194"/>
  <c r="G75" i="194" s="1"/>
  <c r="F71" i="194"/>
  <c r="F75" i="194" s="1"/>
  <c r="E71" i="194"/>
  <c r="E75" i="194" s="1"/>
  <c r="D71" i="194"/>
  <c r="D75" i="194" s="1"/>
  <c r="C71" i="194"/>
  <c r="C75" i="194" s="1"/>
  <c r="I70" i="194"/>
  <c r="H70" i="194"/>
  <c r="G70" i="194"/>
  <c r="F70" i="194"/>
  <c r="E70" i="194"/>
  <c r="D70" i="194"/>
  <c r="C70" i="194"/>
  <c r="I68" i="194"/>
  <c r="I69" i="194" s="1"/>
  <c r="H68" i="194"/>
  <c r="H69" i="194" s="1"/>
  <c r="G68" i="194"/>
  <c r="G69" i="194" s="1"/>
  <c r="F68" i="194"/>
  <c r="F69" i="194" s="1"/>
  <c r="E68" i="194"/>
  <c r="E69" i="194" s="1"/>
  <c r="D68" i="194"/>
  <c r="D69" i="194" s="1"/>
  <c r="C68" i="194"/>
  <c r="C69" i="194" s="1"/>
  <c r="I60" i="194"/>
  <c r="H60" i="194"/>
  <c r="G60" i="194"/>
  <c r="F60" i="194"/>
  <c r="E60" i="194"/>
  <c r="D60" i="194"/>
  <c r="C60" i="194"/>
  <c r="I57" i="194"/>
  <c r="I61" i="194" s="1"/>
  <c r="H57" i="194"/>
  <c r="H61" i="194" s="1"/>
  <c r="G57" i="194"/>
  <c r="G61" i="194" s="1"/>
  <c r="F57" i="194"/>
  <c r="F61" i="194" s="1"/>
  <c r="E57" i="194"/>
  <c r="E61" i="194" s="1"/>
  <c r="D57" i="194"/>
  <c r="D61" i="194" s="1"/>
  <c r="C57" i="194"/>
  <c r="C61" i="194" s="1"/>
  <c r="I56" i="194"/>
  <c r="H56" i="194"/>
  <c r="G56" i="194"/>
  <c r="F56" i="194"/>
  <c r="E56" i="194"/>
  <c r="D56" i="194"/>
  <c r="C56" i="194"/>
  <c r="I54" i="194"/>
  <c r="I55" i="194" s="1"/>
  <c r="H54" i="194"/>
  <c r="H55" i="194" s="1"/>
  <c r="G54" i="194"/>
  <c r="G55" i="194" s="1"/>
  <c r="F54" i="194"/>
  <c r="F55" i="194" s="1"/>
  <c r="E54" i="194"/>
  <c r="E55" i="194" s="1"/>
  <c r="D54" i="194"/>
  <c r="D55" i="194" s="1"/>
  <c r="C54" i="194"/>
  <c r="C55" i="194" s="1"/>
  <c r="I44" i="194"/>
  <c r="H44" i="194"/>
  <c r="G44" i="194"/>
  <c r="F44" i="194"/>
  <c r="E44" i="194"/>
  <c r="D44" i="194"/>
  <c r="C44" i="194"/>
  <c r="I41" i="194"/>
  <c r="I45" i="194" s="1"/>
  <c r="H41" i="194"/>
  <c r="H45" i="194" s="1"/>
  <c r="G41" i="194"/>
  <c r="G45" i="194" s="1"/>
  <c r="F41" i="194"/>
  <c r="F45" i="194" s="1"/>
  <c r="E41" i="194"/>
  <c r="E45" i="194" s="1"/>
  <c r="D41" i="194"/>
  <c r="D45" i="194" s="1"/>
  <c r="C41" i="194"/>
  <c r="C45" i="194" s="1"/>
  <c r="I40" i="194"/>
  <c r="H40" i="194"/>
  <c r="G40" i="194"/>
  <c r="F40" i="194"/>
  <c r="E40" i="194"/>
  <c r="D40" i="194"/>
  <c r="C40" i="194"/>
  <c r="I38" i="194"/>
  <c r="I39" i="194" s="1"/>
  <c r="H38" i="194"/>
  <c r="H39" i="194" s="1"/>
  <c r="G38" i="194"/>
  <c r="G39" i="194" s="1"/>
  <c r="F38" i="194"/>
  <c r="F39" i="194" s="1"/>
  <c r="E38" i="194"/>
  <c r="E39" i="194" s="1"/>
  <c r="D38" i="194"/>
  <c r="D39" i="194" s="1"/>
  <c r="C38" i="194"/>
  <c r="C39" i="194" s="1"/>
  <c r="I30" i="194"/>
  <c r="H30" i="194"/>
  <c r="G30" i="194"/>
  <c r="F30" i="194"/>
  <c r="E30" i="194"/>
  <c r="D30" i="194"/>
  <c r="C30" i="194"/>
  <c r="I27" i="194"/>
  <c r="I31" i="194" s="1"/>
  <c r="H27" i="194"/>
  <c r="H31" i="194" s="1"/>
  <c r="G27" i="194"/>
  <c r="G31" i="194" s="1"/>
  <c r="F27" i="194"/>
  <c r="F31" i="194" s="1"/>
  <c r="E27" i="194"/>
  <c r="E31" i="194" s="1"/>
  <c r="D27" i="194"/>
  <c r="D31" i="194" s="1"/>
  <c r="C27" i="194"/>
  <c r="C31" i="194" s="1"/>
  <c r="I26" i="194"/>
  <c r="H26" i="194"/>
  <c r="G26" i="194"/>
  <c r="F26" i="194"/>
  <c r="E26" i="194"/>
  <c r="D26" i="194"/>
  <c r="C26" i="194"/>
  <c r="I24" i="194"/>
  <c r="I25" i="194" s="1"/>
  <c r="H24" i="194"/>
  <c r="H25" i="194" s="1"/>
  <c r="G24" i="194"/>
  <c r="G25" i="194" s="1"/>
  <c r="F24" i="194"/>
  <c r="F25" i="194" s="1"/>
  <c r="E24" i="194"/>
  <c r="E25" i="194" s="1"/>
  <c r="D24" i="194"/>
  <c r="D25" i="194" s="1"/>
  <c r="C24" i="194"/>
  <c r="C25" i="194" s="1"/>
  <c r="I16" i="194"/>
  <c r="H16" i="194"/>
  <c r="G16" i="194"/>
  <c r="F16" i="194"/>
  <c r="E16" i="194"/>
  <c r="D16" i="194"/>
  <c r="C16" i="194"/>
  <c r="I13" i="194"/>
  <c r="I17" i="194" s="1"/>
  <c r="H13" i="194"/>
  <c r="H17" i="194" s="1"/>
  <c r="G13" i="194"/>
  <c r="G17" i="194" s="1"/>
  <c r="F13" i="194"/>
  <c r="F17" i="194" s="1"/>
  <c r="E13" i="194"/>
  <c r="E17" i="194" s="1"/>
  <c r="D13" i="194"/>
  <c r="D17" i="194" s="1"/>
  <c r="C13" i="194"/>
  <c r="C17" i="194" s="1"/>
  <c r="I12" i="194"/>
  <c r="H12" i="194"/>
  <c r="G12" i="194"/>
  <c r="F12" i="194"/>
  <c r="E12" i="194"/>
  <c r="D12" i="194"/>
  <c r="C12" i="194"/>
  <c r="I10" i="194"/>
  <c r="I11" i="194" s="1"/>
  <c r="H10" i="194"/>
  <c r="H11" i="194" s="1"/>
  <c r="G10" i="194"/>
  <c r="G11" i="194" s="1"/>
  <c r="F10" i="194"/>
  <c r="F11" i="194" s="1"/>
  <c r="E10" i="194"/>
  <c r="E11" i="194" s="1"/>
  <c r="D10" i="194"/>
  <c r="D11" i="194" s="1"/>
  <c r="C10" i="194"/>
  <c r="C11" i="194" s="1"/>
  <c r="I192" i="203"/>
  <c r="H192" i="203"/>
  <c r="G192" i="203"/>
  <c r="F192" i="203"/>
  <c r="E192" i="203"/>
  <c r="D192" i="203"/>
  <c r="C192" i="203"/>
  <c r="I189" i="203"/>
  <c r="I193" i="203" s="1"/>
  <c r="H189" i="203"/>
  <c r="H193" i="203" s="1"/>
  <c r="G189" i="203"/>
  <c r="G193" i="203" s="1"/>
  <c r="F189" i="203"/>
  <c r="F193" i="203" s="1"/>
  <c r="E189" i="203"/>
  <c r="E193" i="203" s="1"/>
  <c r="D189" i="203"/>
  <c r="D193" i="203" s="1"/>
  <c r="C189" i="203"/>
  <c r="C193" i="203" s="1"/>
  <c r="I188" i="203"/>
  <c r="H188" i="203"/>
  <c r="G188" i="203"/>
  <c r="F188" i="203"/>
  <c r="E188" i="203"/>
  <c r="D188" i="203"/>
  <c r="C188" i="203"/>
  <c r="I186" i="203"/>
  <c r="I187" i="203" s="1"/>
  <c r="H186" i="203"/>
  <c r="H187" i="203" s="1"/>
  <c r="G186" i="203"/>
  <c r="G187" i="203" s="1"/>
  <c r="F186" i="203"/>
  <c r="F187" i="203" s="1"/>
  <c r="E186" i="203"/>
  <c r="E187" i="203" s="1"/>
  <c r="D186" i="203"/>
  <c r="D187" i="203" s="1"/>
  <c r="C186" i="203"/>
  <c r="C187" i="203" s="1"/>
  <c r="I178" i="203"/>
  <c r="H178" i="203"/>
  <c r="G178" i="203"/>
  <c r="F178" i="203"/>
  <c r="E178" i="203"/>
  <c r="D178" i="203"/>
  <c r="C178" i="203"/>
  <c r="I175" i="203"/>
  <c r="I179" i="203" s="1"/>
  <c r="H175" i="203"/>
  <c r="H179" i="203" s="1"/>
  <c r="G175" i="203"/>
  <c r="G179" i="203" s="1"/>
  <c r="F175" i="203"/>
  <c r="F179" i="203" s="1"/>
  <c r="E175" i="203"/>
  <c r="E179" i="203" s="1"/>
  <c r="D175" i="203"/>
  <c r="D179" i="203" s="1"/>
  <c r="C175" i="203"/>
  <c r="C179" i="203" s="1"/>
  <c r="I174" i="203"/>
  <c r="H174" i="203"/>
  <c r="G174" i="203"/>
  <c r="F174" i="203"/>
  <c r="E174" i="203"/>
  <c r="D174" i="203"/>
  <c r="C174" i="203"/>
  <c r="I172" i="203"/>
  <c r="I173" i="203" s="1"/>
  <c r="H172" i="203"/>
  <c r="H173" i="203" s="1"/>
  <c r="G172" i="203"/>
  <c r="G173" i="203" s="1"/>
  <c r="F172" i="203"/>
  <c r="F173" i="203" s="1"/>
  <c r="E172" i="203"/>
  <c r="E173" i="203" s="1"/>
  <c r="D172" i="203"/>
  <c r="D173" i="203" s="1"/>
  <c r="C172" i="203"/>
  <c r="C173" i="203" s="1"/>
  <c r="I164" i="203"/>
  <c r="H164" i="203"/>
  <c r="G164" i="203"/>
  <c r="F164" i="203"/>
  <c r="E164" i="203"/>
  <c r="D164" i="203"/>
  <c r="C164" i="203"/>
  <c r="I161" i="203"/>
  <c r="I165" i="203" s="1"/>
  <c r="H161" i="203"/>
  <c r="H165" i="203" s="1"/>
  <c r="G161" i="203"/>
  <c r="G165" i="203" s="1"/>
  <c r="F161" i="203"/>
  <c r="F165" i="203" s="1"/>
  <c r="E161" i="203"/>
  <c r="E165" i="203" s="1"/>
  <c r="D161" i="203"/>
  <c r="D165" i="203" s="1"/>
  <c r="C161" i="203"/>
  <c r="C165" i="203" s="1"/>
  <c r="I160" i="203"/>
  <c r="H160" i="203"/>
  <c r="G160" i="203"/>
  <c r="F160" i="203"/>
  <c r="E160" i="203"/>
  <c r="D160" i="203"/>
  <c r="C160" i="203"/>
  <c r="I158" i="203"/>
  <c r="I159" i="203" s="1"/>
  <c r="H158" i="203"/>
  <c r="H159" i="203" s="1"/>
  <c r="G158" i="203"/>
  <c r="G159" i="203" s="1"/>
  <c r="F158" i="203"/>
  <c r="F159" i="203" s="1"/>
  <c r="E158" i="203"/>
  <c r="E159" i="203" s="1"/>
  <c r="D158" i="203"/>
  <c r="D159" i="203" s="1"/>
  <c r="C158" i="203"/>
  <c r="C159" i="203" s="1"/>
  <c r="I150" i="203"/>
  <c r="H150" i="203"/>
  <c r="G150" i="203"/>
  <c r="F150" i="203"/>
  <c r="E150" i="203"/>
  <c r="D150" i="203"/>
  <c r="C150" i="203"/>
  <c r="I147" i="203"/>
  <c r="I151" i="203" s="1"/>
  <c r="H147" i="203"/>
  <c r="H151" i="203" s="1"/>
  <c r="G147" i="203"/>
  <c r="G151" i="203" s="1"/>
  <c r="F147" i="203"/>
  <c r="F151" i="203" s="1"/>
  <c r="E147" i="203"/>
  <c r="E151" i="203" s="1"/>
  <c r="D147" i="203"/>
  <c r="D151" i="203" s="1"/>
  <c r="C147" i="203"/>
  <c r="C151" i="203" s="1"/>
  <c r="I146" i="203"/>
  <c r="H146" i="203"/>
  <c r="G146" i="203"/>
  <c r="F146" i="203"/>
  <c r="E146" i="203"/>
  <c r="D146" i="203"/>
  <c r="C146" i="203"/>
  <c r="I144" i="203"/>
  <c r="I145" i="203" s="1"/>
  <c r="H144" i="203"/>
  <c r="H145" i="203" s="1"/>
  <c r="G144" i="203"/>
  <c r="G145" i="203" s="1"/>
  <c r="F144" i="203"/>
  <c r="F145" i="203" s="1"/>
  <c r="E144" i="203"/>
  <c r="E145" i="203" s="1"/>
  <c r="D144" i="203"/>
  <c r="D145" i="203" s="1"/>
  <c r="C144" i="203"/>
  <c r="C145" i="203" s="1"/>
  <c r="I136" i="203"/>
  <c r="H136" i="203"/>
  <c r="G136" i="203"/>
  <c r="F136" i="203"/>
  <c r="E136" i="203"/>
  <c r="D136" i="203"/>
  <c r="C136" i="203"/>
  <c r="I133" i="203"/>
  <c r="I137" i="203" s="1"/>
  <c r="H133" i="203"/>
  <c r="H137" i="203" s="1"/>
  <c r="G133" i="203"/>
  <c r="G137" i="203" s="1"/>
  <c r="F133" i="203"/>
  <c r="F137" i="203" s="1"/>
  <c r="E133" i="203"/>
  <c r="E137" i="203" s="1"/>
  <c r="D133" i="203"/>
  <c r="D137" i="203" s="1"/>
  <c r="C133" i="203"/>
  <c r="C137" i="203" s="1"/>
  <c r="I132" i="203"/>
  <c r="H132" i="203"/>
  <c r="G132" i="203"/>
  <c r="F132" i="203"/>
  <c r="E132" i="203"/>
  <c r="D132" i="203"/>
  <c r="C132" i="203"/>
  <c r="I130" i="203"/>
  <c r="I131" i="203" s="1"/>
  <c r="H130" i="203"/>
  <c r="H131" i="203" s="1"/>
  <c r="G130" i="203"/>
  <c r="G131" i="203" s="1"/>
  <c r="F130" i="203"/>
  <c r="F131" i="203" s="1"/>
  <c r="E130" i="203"/>
  <c r="E131" i="203" s="1"/>
  <c r="D130" i="203"/>
  <c r="D131" i="203" s="1"/>
  <c r="C130" i="203"/>
  <c r="C131" i="203" s="1"/>
  <c r="I120" i="203"/>
  <c r="H120" i="203"/>
  <c r="G120" i="203"/>
  <c r="F120" i="203"/>
  <c r="E120" i="203"/>
  <c r="D120" i="203"/>
  <c r="C120" i="203"/>
  <c r="I117" i="203"/>
  <c r="I121" i="203" s="1"/>
  <c r="H117" i="203"/>
  <c r="H121" i="203" s="1"/>
  <c r="G117" i="203"/>
  <c r="G121" i="203" s="1"/>
  <c r="F117" i="203"/>
  <c r="F121" i="203" s="1"/>
  <c r="E117" i="203"/>
  <c r="E121" i="203" s="1"/>
  <c r="D117" i="203"/>
  <c r="D121" i="203" s="1"/>
  <c r="C117" i="203"/>
  <c r="C121" i="203" s="1"/>
  <c r="I116" i="203"/>
  <c r="H116" i="203"/>
  <c r="G116" i="203"/>
  <c r="F116" i="203"/>
  <c r="E116" i="203"/>
  <c r="D116" i="203"/>
  <c r="C116" i="203"/>
  <c r="I114" i="203"/>
  <c r="I115" i="203" s="1"/>
  <c r="H114" i="203"/>
  <c r="H115" i="203" s="1"/>
  <c r="G114" i="203"/>
  <c r="G115" i="203" s="1"/>
  <c r="F114" i="203"/>
  <c r="F115" i="203" s="1"/>
  <c r="E114" i="203"/>
  <c r="E115" i="203" s="1"/>
  <c r="D114" i="203"/>
  <c r="D115" i="203" s="1"/>
  <c r="C114" i="203"/>
  <c r="C115" i="203" s="1"/>
  <c r="I104" i="203"/>
  <c r="H104" i="203"/>
  <c r="G104" i="203"/>
  <c r="F104" i="203"/>
  <c r="E104" i="203"/>
  <c r="D104" i="203"/>
  <c r="C104" i="203"/>
  <c r="I101" i="203"/>
  <c r="I105" i="203" s="1"/>
  <c r="H101" i="203"/>
  <c r="H105" i="203" s="1"/>
  <c r="G101" i="203"/>
  <c r="G105" i="203" s="1"/>
  <c r="F101" i="203"/>
  <c r="F105" i="203" s="1"/>
  <c r="E101" i="203"/>
  <c r="E105" i="203" s="1"/>
  <c r="D101" i="203"/>
  <c r="D105" i="203" s="1"/>
  <c r="C101" i="203"/>
  <c r="C105" i="203" s="1"/>
  <c r="I100" i="203"/>
  <c r="H100" i="203"/>
  <c r="G100" i="203"/>
  <c r="F100" i="203"/>
  <c r="E100" i="203"/>
  <c r="D100" i="203"/>
  <c r="C100" i="203"/>
  <c r="I98" i="203"/>
  <c r="I99" i="203" s="1"/>
  <c r="H98" i="203"/>
  <c r="H99" i="203" s="1"/>
  <c r="G98" i="203"/>
  <c r="G99" i="203" s="1"/>
  <c r="F98" i="203"/>
  <c r="F99" i="203" s="1"/>
  <c r="E98" i="203"/>
  <c r="E99" i="203" s="1"/>
  <c r="D98" i="203"/>
  <c r="D99" i="203" s="1"/>
  <c r="C98" i="203"/>
  <c r="C99" i="203" s="1"/>
  <c r="I90" i="203"/>
  <c r="H90" i="203"/>
  <c r="G90" i="203"/>
  <c r="F90" i="203"/>
  <c r="E90" i="203"/>
  <c r="D90" i="203"/>
  <c r="C90" i="203"/>
  <c r="I87" i="203"/>
  <c r="I91" i="203" s="1"/>
  <c r="H87" i="203"/>
  <c r="H91" i="203" s="1"/>
  <c r="G87" i="203"/>
  <c r="G91" i="203" s="1"/>
  <c r="F87" i="203"/>
  <c r="F91" i="203" s="1"/>
  <c r="E87" i="203"/>
  <c r="E91" i="203" s="1"/>
  <c r="D87" i="203"/>
  <c r="D91" i="203" s="1"/>
  <c r="C87" i="203"/>
  <c r="C91" i="203" s="1"/>
  <c r="I86" i="203"/>
  <c r="H86" i="203"/>
  <c r="G86" i="203"/>
  <c r="F86" i="203"/>
  <c r="E86" i="203"/>
  <c r="D86" i="203"/>
  <c r="C86" i="203"/>
  <c r="I84" i="203"/>
  <c r="I85" i="203" s="1"/>
  <c r="H84" i="203"/>
  <c r="H85" i="203" s="1"/>
  <c r="G84" i="203"/>
  <c r="G85" i="203" s="1"/>
  <c r="F84" i="203"/>
  <c r="F85" i="203" s="1"/>
  <c r="E84" i="203"/>
  <c r="E85" i="203" s="1"/>
  <c r="D84" i="203"/>
  <c r="D85" i="203" s="1"/>
  <c r="C84" i="203"/>
  <c r="C85" i="203" s="1"/>
  <c r="I74" i="203"/>
  <c r="H74" i="203"/>
  <c r="G74" i="203"/>
  <c r="F74" i="203"/>
  <c r="E74" i="203"/>
  <c r="D74" i="203"/>
  <c r="C74" i="203"/>
  <c r="I71" i="203"/>
  <c r="I75" i="203" s="1"/>
  <c r="H71" i="203"/>
  <c r="H75" i="203" s="1"/>
  <c r="G71" i="203"/>
  <c r="G75" i="203" s="1"/>
  <c r="F71" i="203"/>
  <c r="F75" i="203" s="1"/>
  <c r="E71" i="203"/>
  <c r="E75" i="203" s="1"/>
  <c r="D71" i="203"/>
  <c r="D75" i="203" s="1"/>
  <c r="C71" i="203"/>
  <c r="C75" i="203" s="1"/>
  <c r="I70" i="203"/>
  <c r="H70" i="203"/>
  <c r="G70" i="203"/>
  <c r="F70" i="203"/>
  <c r="E70" i="203"/>
  <c r="D70" i="203"/>
  <c r="C70" i="203"/>
  <c r="I68" i="203"/>
  <c r="I69" i="203" s="1"/>
  <c r="H68" i="203"/>
  <c r="H69" i="203" s="1"/>
  <c r="G68" i="203"/>
  <c r="G69" i="203" s="1"/>
  <c r="F68" i="203"/>
  <c r="F69" i="203" s="1"/>
  <c r="E68" i="203"/>
  <c r="E69" i="203" s="1"/>
  <c r="D68" i="203"/>
  <c r="D69" i="203" s="1"/>
  <c r="C68" i="203"/>
  <c r="C69" i="203" s="1"/>
  <c r="I60" i="203"/>
  <c r="H60" i="203"/>
  <c r="G60" i="203"/>
  <c r="F60" i="203"/>
  <c r="E60" i="203"/>
  <c r="D60" i="203"/>
  <c r="C60" i="203"/>
  <c r="I57" i="203"/>
  <c r="I61" i="203" s="1"/>
  <c r="H57" i="203"/>
  <c r="H61" i="203" s="1"/>
  <c r="G57" i="203"/>
  <c r="G61" i="203" s="1"/>
  <c r="F57" i="203"/>
  <c r="F61" i="203" s="1"/>
  <c r="E57" i="203"/>
  <c r="E61" i="203" s="1"/>
  <c r="D57" i="203"/>
  <c r="D61" i="203" s="1"/>
  <c r="C57" i="203"/>
  <c r="C61" i="203" s="1"/>
  <c r="I56" i="203"/>
  <c r="H56" i="203"/>
  <c r="G56" i="203"/>
  <c r="F56" i="203"/>
  <c r="E56" i="203"/>
  <c r="D56" i="203"/>
  <c r="C56" i="203"/>
  <c r="I54" i="203"/>
  <c r="I55" i="203" s="1"/>
  <c r="H54" i="203"/>
  <c r="H55" i="203" s="1"/>
  <c r="G54" i="203"/>
  <c r="G55" i="203" s="1"/>
  <c r="F54" i="203"/>
  <c r="F55" i="203" s="1"/>
  <c r="E54" i="203"/>
  <c r="E55" i="203" s="1"/>
  <c r="D54" i="203"/>
  <c r="D55" i="203" s="1"/>
  <c r="C54" i="203"/>
  <c r="C55" i="203" s="1"/>
  <c r="I44" i="203"/>
  <c r="H44" i="203"/>
  <c r="G44" i="203"/>
  <c r="F44" i="203"/>
  <c r="E44" i="203"/>
  <c r="D44" i="203"/>
  <c r="C44" i="203"/>
  <c r="I41" i="203"/>
  <c r="I45" i="203" s="1"/>
  <c r="H41" i="203"/>
  <c r="H45" i="203" s="1"/>
  <c r="G41" i="203"/>
  <c r="G45" i="203" s="1"/>
  <c r="F41" i="203"/>
  <c r="F45" i="203" s="1"/>
  <c r="E41" i="203"/>
  <c r="E45" i="203" s="1"/>
  <c r="D41" i="203"/>
  <c r="D45" i="203" s="1"/>
  <c r="C41" i="203"/>
  <c r="C45" i="203" s="1"/>
  <c r="I40" i="203"/>
  <c r="H40" i="203"/>
  <c r="G40" i="203"/>
  <c r="F40" i="203"/>
  <c r="E40" i="203"/>
  <c r="D40" i="203"/>
  <c r="C40" i="203"/>
  <c r="I38" i="203"/>
  <c r="I39" i="203" s="1"/>
  <c r="H38" i="203"/>
  <c r="H39" i="203" s="1"/>
  <c r="G38" i="203"/>
  <c r="G39" i="203" s="1"/>
  <c r="F38" i="203"/>
  <c r="F39" i="203" s="1"/>
  <c r="E38" i="203"/>
  <c r="E39" i="203" s="1"/>
  <c r="D38" i="203"/>
  <c r="D39" i="203" s="1"/>
  <c r="C38" i="203"/>
  <c r="C39" i="203" s="1"/>
  <c r="I30" i="203"/>
  <c r="H30" i="203"/>
  <c r="G30" i="203"/>
  <c r="F30" i="203"/>
  <c r="E30" i="203"/>
  <c r="D30" i="203"/>
  <c r="C30" i="203"/>
  <c r="I27" i="203"/>
  <c r="I31" i="203" s="1"/>
  <c r="H27" i="203"/>
  <c r="H31" i="203" s="1"/>
  <c r="G27" i="203"/>
  <c r="G31" i="203" s="1"/>
  <c r="F27" i="203"/>
  <c r="F31" i="203" s="1"/>
  <c r="E27" i="203"/>
  <c r="E31" i="203" s="1"/>
  <c r="D27" i="203"/>
  <c r="D31" i="203" s="1"/>
  <c r="C27" i="203"/>
  <c r="C31" i="203" s="1"/>
  <c r="I26" i="203"/>
  <c r="H26" i="203"/>
  <c r="G26" i="203"/>
  <c r="F26" i="203"/>
  <c r="E26" i="203"/>
  <c r="D26" i="203"/>
  <c r="C26" i="203"/>
  <c r="I24" i="203"/>
  <c r="I25" i="203" s="1"/>
  <c r="H24" i="203"/>
  <c r="H25" i="203" s="1"/>
  <c r="G24" i="203"/>
  <c r="G25" i="203" s="1"/>
  <c r="F24" i="203"/>
  <c r="F25" i="203" s="1"/>
  <c r="E24" i="203"/>
  <c r="E25" i="203" s="1"/>
  <c r="D24" i="203"/>
  <c r="D25" i="203" s="1"/>
  <c r="C24" i="203"/>
  <c r="C25" i="203" s="1"/>
  <c r="I16" i="203"/>
  <c r="H16" i="203"/>
  <c r="G16" i="203"/>
  <c r="F16" i="203"/>
  <c r="E16" i="203"/>
  <c r="D16" i="203"/>
  <c r="C16" i="203"/>
  <c r="I13" i="203"/>
  <c r="I17" i="203" s="1"/>
  <c r="H13" i="203"/>
  <c r="H17" i="203" s="1"/>
  <c r="G13" i="203"/>
  <c r="G17" i="203" s="1"/>
  <c r="F13" i="203"/>
  <c r="F17" i="203" s="1"/>
  <c r="E13" i="203"/>
  <c r="E17" i="203" s="1"/>
  <c r="D13" i="203"/>
  <c r="D17" i="203" s="1"/>
  <c r="C13" i="203"/>
  <c r="C17" i="203" s="1"/>
  <c r="I12" i="203"/>
  <c r="H12" i="203"/>
  <c r="G12" i="203"/>
  <c r="F12" i="203"/>
  <c r="E12" i="203"/>
  <c r="D12" i="203"/>
  <c r="C12" i="203"/>
  <c r="I10" i="203"/>
  <c r="I11" i="203" s="1"/>
  <c r="H10" i="203"/>
  <c r="H11" i="203" s="1"/>
  <c r="G10" i="203"/>
  <c r="G11" i="203" s="1"/>
  <c r="F10" i="203"/>
  <c r="F11" i="203" s="1"/>
  <c r="E10" i="203"/>
  <c r="E11" i="203" s="1"/>
  <c r="D10" i="203"/>
  <c r="D11" i="203" s="1"/>
  <c r="C10" i="203"/>
  <c r="C11" i="203" s="1"/>
  <c r="I192" i="192"/>
  <c r="H192" i="192"/>
  <c r="G192" i="192"/>
  <c r="F192" i="192"/>
  <c r="E192" i="192"/>
  <c r="D192" i="192"/>
  <c r="C192" i="192"/>
  <c r="I189" i="192"/>
  <c r="I193" i="192" s="1"/>
  <c r="H189" i="192"/>
  <c r="H193" i="192" s="1"/>
  <c r="G189" i="192"/>
  <c r="G193" i="192" s="1"/>
  <c r="F189" i="192"/>
  <c r="F193" i="192" s="1"/>
  <c r="E189" i="192"/>
  <c r="E193" i="192" s="1"/>
  <c r="D189" i="192"/>
  <c r="D193" i="192" s="1"/>
  <c r="C189" i="192"/>
  <c r="C193" i="192" s="1"/>
  <c r="I188" i="192"/>
  <c r="H188" i="192"/>
  <c r="G188" i="192"/>
  <c r="F188" i="192"/>
  <c r="E188" i="192"/>
  <c r="D188" i="192"/>
  <c r="C188" i="192"/>
  <c r="I186" i="192"/>
  <c r="I187" i="192" s="1"/>
  <c r="H186" i="192"/>
  <c r="H187" i="192" s="1"/>
  <c r="G186" i="192"/>
  <c r="G187" i="192" s="1"/>
  <c r="F186" i="192"/>
  <c r="F187" i="192" s="1"/>
  <c r="E186" i="192"/>
  <c r="E187" i="192" s="1"/>
  <c r="D186" i="192"/>
  <c r="D187" i="192" s="1"/>
  <c r="C186" i="192"/>
  <c r="C187" i="192" s="1"/>
  <c r="I178" i="192"/>
  <c r="H178" i="192"/>
  <c r="G178" i="192"/>
  <c r="F178" i="192"/>
  <c r="E178" i="192"/>
  <c r="D178" i="192"/>
  <c r="C178" i="192"/>
  <c r="I175" i="192"/>
  <c r="I179" i="192" s="1"/>
  <c r="H175" i="192"/>
  <c r="H179" i="192" s="1"/>
  <c r="G175" i="192"/>
  <c r="G179" i="192" s="1"/>
  <c r="F175" i="192"/>
  <c r="F179" i="192" s="1"/>
  <c r="E175" i="192"/>
  <c r="E179" i="192" s="1"/>
  <c r="D175" i="192"/>
  <c r="D179" i="192" s="1"/>
  <c r="C175" i="192"/>
  <c r="C179" i="192" s="1"/>
  <c r="I174" i="192"/>
  <c r="H174" i="192"/>
  <c r="G174" i="192"/>
  <c r="F174" i="192"/>
  <c r="E174" i="192"/>
  <c r="D174" i="192"/>
  <c r="C174" i="192"/>
  <c r="I172" i="192"/>
  <c r="I173" i="192" s="1"/>
  <c r="H172" i="192"/>
  <c r="H173" i="192" s="1"/>
  <c r="G172" i="192"/>
  <c r="G173" i="192" s="1"/>
  <c r="F172" i="192"/>
  <c r="F173" i="192" s="1"/>
  <c r="E172" i="192"/>
  <c r="E173" i="192" s="1"/>
  <c r="D172" i="192"/>
  <c r="D173" i="192" s="1"/>
  <c r="C172" i="192"/>
  <c r="C173" i="192" s="1"/>
  <c r="I164" i="192"/>
  <c r="H164" i="192"/>
  <c r="G164" i="192"/>
  <c r="F164" i="192"/>
  <c r="E164" i="192"/>
  <c r="D164" i="192"/>
  <c r="C164" i="192"/>
  <c r="I161" i="192"/>
  <c r="I165" i="192" s="1"/>
  <c r="H161" i="192"/>
  <c r="H165" i="192" s="1"/>
  <c r="G161" i="192"/>
  <c r="G165" i="192" s="1"/>
  <c r="F161" i="192"/>
  <c r="F165" i="192" s="1"/>
  <c r="E161" i="192"/>
  <c r="E165" i="192" s="1"/>
  <c r="D161" i="192"/>
  <c r="D165" i="192" s="1"/>
  <c r="C161" i="192"/>
  <c r="C165" i="192" s="1"/>
  <c r="I160" i="192"/>
  <c r="H160" i="192"/>
  <c r="G160" i="192"/>
  <c r="F160" i="192"/>
  <c r="E160" i="192"/>
  <c r="D160" i="192"/>
  <c r="C160" i="192"/>
  <c r="I158" i="192"/>
  <c r="I159" i="192" s="1"/>
  <c r="H158" i="192"/>
  <c r="H159" i="192" s="1"/>
  <c r="G158" i="192"/>
  <c r="G159" i="192" s="1"/>
  <c r="F158" i="192"/>
  <c r="F159" i="192" s="1"/>
  <c r="E158" i="192"/>
  <c r="E159" i="192" s="1"/>
  <c r="D158" i="192"/>
  <c r="D159" i="192" s="1"/>
  <c r="C158" i="192"/>
  <c r="C159" i="192" s="1"/>
  <c r="I150" i="192"/>
  <c r="H150" i="192"/>
  <c r="G150" i="192"/>
  <c r="F150" i="192"/>
  <c r="E150" i="192"/>
  <c r="D150" i="192"/>
  <c r="C150" i="192"/>
  <c r="I147" i="192"/>
  <c r="I151" i="192" s="1"/>
  <c r="H147" i="192"/>
  <c r="H151" i="192" s="1"/>
  <c r="G147" i="192"/>
  <c r="G151" i="192" s="1"/>
  <c r="F147" i="192"/>
  <c r="F151" i="192" s="1"/>
  <c r="E147" i="192"/>
  <c r="E151" i="192" s="1"/>
  <c r="D147" i="192"/>
  <c r="D151" i="192" s="1"/>
  <c r="C147" i="192"/>
  <c r="C151" i="192" s="1"/>
  <c r="I146" i="192"/>
  <c r="H146" i="192"/>
  <c r="G146" i="192"/>
  <c r="F146" i="192"/>
  <c r="E146" i="192"/>
  <c r="D146" i="192"/>
  <c r="C146" i="192"/>
  <c r="I144" i="192"/>
  <c r="I145" i="192" s="1"/>
  <c r="H144" i="192"/>
  <c r="H145" i="192" s="1"/>
  <c r="G144" i="192"/>
  <c r="G145" i="192" s="1"/>
  <c r="F144" i="192"/>
  <c r="F145" i="192" s="1"/>
  <c r="E144" i="192"/>
  <c r="E145" i="192" s="1"/>
  <c r="D144" i="192"/>
  <c r="D145" i="192" s="1"/>
  <c r="C144" i="192"/>
  <c r="C145" i="192" s="1"/>
  <c r="I136" i="192"/>
  <c r="H136" i="192"/>
  <c r="G136" i="192"/>
  <c r="F136" i="192"/>
  <c r="E136" i="192"/>
  <c r="D136" i="192"/>
  <c r="C136" i="192"/>
  <c r="I133" i="192"/>
  <c r="I137" i="192" s="1"/>
  <c r="H133" i="192"/>
  <c r="H137" i="192" s="1"/>
  <c r="G133" i="192"/>
  <c r="G137" i="192" s="1"/>
  <c r="F133" i="192"/>
  <c r="F137" i="192" s="1"/>
  <c r="E133" i="192"/>
  <c r="E137" i="192" s="1"/>
  <c r="D133" i="192"/>
  <c r="D137" i="192" s="1"/>
  <c r="C133" i="192"/>
  <c r="C137" i="192" s="1"/>
  <c r="I132" i="192"/>
  <c r="H132" i="192"/>
  <c r="G132" i="192"/>
  <c r="F132" i="192"/>
  <c r="E132" i="192"/>
  <c r="D132" i="192"/>
  <c r="C132" i="192"/>
  <c r="I130" i="192"/>
  <c r="I131" i="192" s="1"/>
  <c r="H130" i="192"/>
  <c r="H131" i="192" s="1"/>
  <c r="G130" i="192"/>
  <c r="G131" i="192" s="1"/>
  <c r="F130" i="192"/>
  <c r="F131" i="192" s="1"/>
  <c r="E130" i="192"/>
  <c r="E131" i="192" s="1"/>
  <c r="D130" i="192"/>
  <c r="D131" i="192" s="1"/>
  <c r="C130" i="192"/>
  <c r="C131" i="192" s="1"/>
  <c r="I120" i="192"/>
  <c r="H120" i="192"/>
  <c r="G120" i="192"/>
  <c r="F120" i="192"/>
  <c r="E120" i="192"/>
  <c r="D120" i="192"/>
  <c r="C120" i="192"/>
  <c r="I117" i="192"/>
  <c r="I121" i="192" s="1"/>
  <c r="H117" i="192"/>
  <c r="H121" i="192" s="1"/>
  <c r="G117" i="192"/>
  <c r="G121" i="192" s="1"/>
  <c r="F117" i="192"/>
  <c r="F121" i="192" s="1"/>
  <c r="E117" i="192"/>
  <c r="E121" i="192" s="1"/>
  <c r="D117" i="192"/>
  <c r="D121" i="192" s="1"/>
  <c r="C117" i="192"/>
  <c r="C121" i="192" s="1"/>
  <c r="I116" i="192"/>
  <c r="H116" i="192"/>
  <c r="G116" i="192"/>
  <c r="F116" i="192"/>
  <c r="E116" i="192"/>
  <c r="D116" i="192"/>
  <c r="C116" i="192"/>
  <c r="I114" i="192"/>
  <c r="I115" i="192" s="1"/>
  <c r="H114" i="192"/>
  <c r="H115" i="192" s="1"/>
  <c r="G114" i="192"/>
  <c r="G115" i="192" s="1"/>
  <c r="F114" i="192"/>
  <c r="F115" i="192" s="1"/>
  <c r="E114" i="192"/>
  <c r="E115" i="192" s="1"/>
  <c r="D114" i="192"/>
  <c r="D115" i="192" s="1"/>
  <c r="C114" i="192"/>
  <c r="C115" i="192" s="1"/>
  <c r="I104" i="192"/>
  <c r="H104" i="192"/>
  <c r="G104" i="192"/>
  <c r="F104" i="192"/>
  <c r="E104" i="192"/>
  <c r="D104" i="192"/>
  <c r="C104" i="192"/>
  <c r="I101" i="192"/>
  <c r="I105" i="192" s="1"/>
  <c r="H101" i="192"/>
  <c r="H105" i="192" s="1"/>
  <c r="G101" i="192"/>
  <c r="G105" i="192" s="1"/>
  <c r="F101" i="192"/>
  <c r="F105" i="192" s="1"/>
  <c r="E101" i="192"/>
  <c r="E105" i="192" s="1"/>
  <c r="D101" i="192"/>
  <c r="D105" i="192" s="1"/>
  <c r="C101" i="192"/>
  <c r="C105" i="192" s="1"/>
  <c r="I100" i="192"/>
  <c r="H100" i="192"/>
  <c r="G100" i="192"/>
  <c r="F100" i="192"/>
  <c r="E100" i="192"/>
  <c r="D100" i="192"/>
  <c r="C100" i="192"/>
  <c r="I98" i="192"/>
  <c r="I99" i="192" s="1"/>
  <c r="H98" i="192"/>
  <c r="H99" i="192" s="1"/>
  <c r="G98" i="192"/>
  <c r="G99" i="192" s="1"/>
  <c r="F98" i="192"/>
  <c r="F99" i="192" s="1"/>
  <c r="E98" i="192"/>
  <c r="E99" i="192" s="1"/>
  <c r="D98" i="192"/>
  <c r="D99" i="192" s="1"/>
  <c r="C98" i="192"/>
  <c r="C99" i="192" s="1"/>
  <c r="I90" i="192"/>
  <c r="H90" i="192"/>
  <c r="G90" i="192"/>
  <c r="F90" i="192"/>
  <c r="E90" i="192"/>
  <c r="D90" i="192"/>
  <c r="C90" i="192"/>
  <c r="I87" i="192"/>
  <c r="I91" i="192" s="1"/>
  <c r="H87" i="192"/>
  <c r="H91" i="192" s="1"/>
  <c r="G87" i="192"/>
  <c r="G91" i="192" s="1"/>
  <c r="F87" i="192"/>
  <c r="F91" i="192" s="1"/>
  <c r="E87" i="192"/>
  <c r="E91" i="192" s="1"/>
  <c r="D87" i="192"/>
  <c r="D91" i="192" s="1"/>
  <c r="C87" i="192"/>
  <c r="C91" i="192" s="1"/>
  <c r="I86" i="192"/>
  <c r="H86" i="192"/>
  <c r="G86" i="192"/>
  <c r="F86" i="192"/>
  <c r="E86" i="192"/>
  <c r="D86" i="192"/>
  <c r="C86" i="192"/>
  <c r="I84" i="192"/>
  <c r="I85" i="192" s="1"/>
  <c r="H84" i="192"/>
  <c r="H85" i="192" s="1"/>
  <c r="G84" i="192"/>
  <c r="G85" i="192" s="1"/>
  <c r="F84" i="192"/>
  <c r="F85" i="192" s="1"/>
  <c r="E84" i="192"/>
  <c r="E85" i="192" s="1"/>
  <c r="D84" i="192"/>
  <c r="D85" i="192" s="1"/>
  <c r="C84" i="192"/>
  <c r="C85" i="192" s="1"/>
  <c r="I74" i="192"/>
  <c r="H74" i="192"/>
  <c r="G74" i="192"/>
  <c r="F74" i="192"/>
  <c r="E74" i="192"/>
  <c r="D74" i="192"/>
  <c r="C74" i="192"/>
  <c r="I71" i="192"/>
  <c r="I75" i="192" s="1"/>
  <c r="H71" i="192"/>
  <c r="H75" i="192" s="1"/>
  <c r="G71" i="192"/>
  <c r="G75" i="192" s="1"/>
  <c r="F71" i="192"/>
  <c r="F75" i="192" s="1"/>
  <c r="E71" i="192"/>
  <c r="E75" i="192" s="1"/>
  <c r="D71" i="192"/>
  <c r="D75" i="192" s="1"/>
  <c r="C71" i="192"/>
  <c r="C75" i="192" s="1"/>
  <c r="I70" i="192"/>
  <c r="H70" i="192"/>
  <c r="G70" i="192"/>
  <c r="F70" i="192"/>
  <c r="E70" i="192"/>
  <c r="D70" i="192"/>
  <c r="C70" i="192"/>
  <c r="I68" i="192"/>
  <c r="I69" i="192" s="1"/>
  <c r="H68" i="192"/>
  <c r="H69" i="192" s="1"/>
  <c r="G68" i="192"/>
  <c r="G69" i="192" s="1"/>
  <c r="F68" i="192"/>
  <c r="F69" i="192" s="1"/>
  <c r="E68" i="192"/>
  <c r="E69" i="192" s="1"/>
  <c r="D68" i="192"/>
  <c r="D69" i="192" s="1"/>
  <c r="C68" i="192"/>
  <c r="C69" i="192" s="1"/>
  <c r="I60" i="192"/>
  <c r="H60" i="192"/>
  <c r="G60" i="192"/>
  <c r="F60" i="192"/>
  <c r="E60" i="192"/>
  <c r="D60" i="192"/>
  <c r="C60" i="192"/>
  <c r="I57" i="192"/>
  <c r="I61" i="192" s="1"/>
  <c r="H57" i="192"/>
  <c r="H61" i="192" s="1"/>
  <c r="G57" i="192"/>
  <c r="G61" i="192" s="1"/>
  <c r="F57" i="192"/>
  <c r="F61" i="192" s="1"/>
  <c r="E57" i="192"/>
  <c r="E61" i="192" s="1"/>
  <c r="D57" i="192"/>
  <c r="D61" i="192" s="1"/>
  <c r="C57" i="192"/>
  <c r="C61" i="192" s="1"/>
  <c r="I56" i="192"/>
  <c r="H56" i="192"/>
  <c r="G56" i="192"/>
  <c r="F56" i="192"/>
  <c r="E56" i="192"/>
  <c r="D56" i="192"/>
  <c r="C56" i="192"/>
  <c r="I54" i="192"/>
  <c r="I55" i="192" s="1"/>
  <c r="H54" i="192"/>
  <c r="H55" i="192" s="1"/>
  <c r="G54" i="192"/>
  <c r="G55" i="192" s="1"/>
  <c r="F54" i="192"/>
  <c r="F55" i="192" s="1"/>
  <c r="E54" i="192"/>
  <c r="E55" i="192" s="1"/>
  <c r="D54" i="192"/>
  <c r="D55" i="192" s="1"/>
  <c r="C54" i="192"/>
  <c r="C55" i="192" s="1"/>
  <c r="I44" i="192"/>
  <c r="H44" i="192"/>
  <c r="G44" i="192"/>
  <c r="F44" i="192"/>
  <c r="E44" i="192"/>
  <c r="D44" i="192"/>
  <c r="C44" i="192"/>
  <c r="I41" i="192"/>
  <c r="I45" i="192" s="1"/>
  <c r="H41" i="192"/>
  <c r="H45" i="192" s="1"/>
  <c r="G41" i="192"/>
  <c r="G45" i="192" s="1"/>
  <c r="F41" i="192"/>
  <c r="F45" i="192" s="1"/>
  <c r="E41" i="192"/>
  <c r="E45" i="192" s="1"/>
  <c r="D41" i="192"/>
  <c r="D45" i="192" s="1"/>
  <c r="C41" i="192"/>
  <c r="C45" i="192" s="1"/>
  <c r="I40" i="192"/>
  <c r="H40" i="192"/>
  <c r="G40" i="192"/>
  <c r="F40" i="192"/>
  <c r="E40" i="192"/>
  <c r="D40" i="192"/>
  <c r="C40" i="192"/>
  <c r="I38" i="192"/>
  <c r="I39" i="192" s="1"/>
  <c r="H38" i="192"/>
  <c r="H39" i="192" s="1"/>
  <c r="G38" i="192"/>
  <c r="G39" i="192" s="1"/>
  <c r="F38" i="192"/>
  <c r="F39" i="192" s="1"/>
  <c r="E38" i="192"/>
  <c r="E39" i="192" s="1"/>
  <c r="D38" i="192"/>
  <c r="D39" i="192" s="1"/>
  <c r="C38" i="192"/>
  <c r="C39" i="192" s="1"/>
  <c r="I30" i="192"/>
  <c r="H30" i="192"/>
  <c r="G30" i="192"/>
  <c r="F30" i="192"/>
  <c r="E30" i="192"/>
  <c r="D30" i="192"/>
  <c r="C30" i="192"/>
  <c r="I27" i="192"/>
  <c r="I31" i="192" s="1"/>
  <c r="H27" i="192"/>
  <c r="H31" i="192" s="1"/>
  <c r="G27" i="192"/>
  <c r="G31" i="192" s="1"/>
  <c r="F27" i="192"/>
  <c r="F31" i="192" s="1"/>
  <c r="E27" i="192"/>
  <c r="E31" i="192" s="1"/>
  <c r="D27" i="192"/>
  <c r="D31" i="192" s="1"/>
  <c r="C27" i="192"/>
  <c r="C31" i="192" s="1"/>
  <c r="I26" i="192"/>
  <c r="H26" i="192"/>
  <c r="G26" i="192"/>
  <c r="F26" i="192"/>
  <c r="E26" i="192"/>
  <c r="D26" i="192"/>
  <c r="C26" i="192"/>
  <c r="I24" i="192"/>
  <c r="I25" i="192" s="1"/>
  <c r="H24" i="192"/>
  <c r="H25" i="192" s="1"/>
  <c r="G24" i="192"/>
  <c r="G25" i="192" s="1"/>
  <c r="F24" i="192"/>
  <c r="F25" i="192" s="1"/>
  <c r="E24" i="192"/>
  <c r="E25" i="192" s="1"/>
  <c r="D24" i="192"/>
  <c r="D25" i="192" s="1"/>
  <c r="C24" i="192"/>
  <c r="C25" i="192" s="1"/>
  <c r="I16" i="192"/>
  <c r="H16" i="192"/>
  <c r="G16" i="192"/>
  <c r="F16" i="192"/>
  <c r="E16" i="192"/>
  <c r="D16" i="192"/>
  <c r="C16" i="192"/>
  <c r="I13" i="192"/>
  <c r="I17" i="192" s="1"/>
  <c r="H13" i="192"/>
  <c r="H17" i="192" s="1"/>
  <c r="G13" i="192"/>
  <c r="G17" i="192" s="1"/>
  <c r="F13" i="192"/>
  <c r="F17" i="192" s="1"/>
  <c r="E13" i="192"/>
  <c r="E17" i="192" s="1"/>
  <c r="D13" i="192"/>
  <c r="D17" i="192" s="1"/>
  <c r="C13" i="192"/>
  <c r="C17" i="192" s="1"/>
  <c r="I12" i="192"/>
  <c r="H12" i="192"/>
  <c r="G12" i="192"/>
  <c r="F12" i="192"/>
  <c r="E12" i="192"/>
  <c r="D12" i="192"/>
  <c r="C12" i="192"/>
  <c r="I10" i="192"/>
  <c r="I11" i="192" s="1"/>
  <c r="H10" i="192"/>
  <c r="H11" i="192" s="1"/>
  <c r="G10" i="192"/>
  <c r="G11" i="192" s="1"/>
  <c r="F10" i="192"/>
  <c r="F11" i="192" s="1"/>
  <c r="E10" i="192"/>
  <c r="E11" i="192" s="1"/>
  <c r="D10" i="192"/>
  <c r="D11" i="192" s="1"/>
  <c r="C10" i="192"/>
  <c r="C11" i="192" s="1"/>
  <c r="I192" i="191"/>
  <c r="H192" i="191"/>
  <c r="G192" i="191"/>
  <c r="F192" i="191"/>
  <c r="E192" i="191"/>
  <c r="D192" i="191"/>
  <c r="C192" i="191"/>
  <c r="I189" i="191"/>
  <c r="I193" i="191" s="1"/>
  <c r="H189" i="191"/>
  <c r="H193" i="191" s="1"/>
  <c r="G189" i="191"/>
  <c r="G193" i="191" s="1"/>
  <c r="F189" i="191"/>
  <c r="F193" i="191" s="1"/>
  <c r="E189" i="191"/>
  <c r="E193" i="191" s="1"/>
  <c r="D189" i="191"/>
  <c r="D193" i="191" s="1"/>
  <c r="C189" i="191"/>
  <c r="C193" i="191" s="1"/>
  <c r="I188" i="191"/>
  <c r="H188" i="191"/>
  <c r="G188" i="191"/>
  <c r="F188" i="191"/>
  <c r="E188" i="191"/>
  <c r="D188" i="191"/>
  <c r="C188" i="191"/>
  <c r="I186" i="191"/>
  <c r="I187" i="191" s="1"/>
  <c r="H186" i="191"/>
  <c r="H187" i="191" s="1"/>
  <c r="G186" i="191"/>
  <c r="G187" i="191" s="1"/>
  <c r="F186" i="191"/>
  <c r="F187" i="191" s="1"/>
  <c r="E186" i="191"/>
  <c r="E187" i="191" s="1"/>
  <c r="D186" i="191"/>
  <c r="D187" i="191" s="1"/>
  <c r="C186" i="191"/>
  <c r="C187" i="191" s="1"/>
  <c r="I178" i="191"/>
  <c r="H178" i="191"/>
  <c r="G178" i="191"/>
  <c r="F178" i="191"/>
  <c r="E178" i="191"/>
  <c r="D178" i="191"/>
  <c r="C178" i="191"/>
  <c r="I175" i="191"/>
  <c r="I179" i="191" s="1"/>
  <c r="H175" i="191"/>
  <c r="H179" i="191" s="1"/>
  <c r="G175" i="191"/>
  <c r="G179" i="191" s="1"/>
  <c r="F175" i="191"/>
  <c r="F179" i="191" s="1"/>
  <c r="E175" i="191"/>
  <c r="E179" i="191" s="1"/>
  <c r="D175" i="191"/>
  <c r="D179" i="191" s="1"/>
  <c r="C175" i="191"/>
  <c r="C179" i="191" s="1"/>
  <c r="I174" i="191"/>
  <c r="H174" i="191"/>
  <c r="G174" i="191"/>
  <c r="F174" i="191"/>
  <c r="E174" i="191"/>
  <c r="D174" i="191"/>
  <c r="C174" i="191"/>
  <c r="I172" i="191"/>
  <c r="I173" i="191" s="1"/>
  <c r="H172" i="191"/>
  <c r="H173" i="191" s="1"/>
  <c r="G172" i="191"/>
  <c r="G173" i="191" s="1"/>
  <c r="F172" i="191"/>
  <c r="F173" i="191" s="1"/>
  <c r="E172" i="191"/>
  <c r="E173" i="191" s="1"/>
  <c r="D172" i="191"/>
  <c r="D173" i="191" s="1"/>
  <c r="C172" i="191"/>
  <c r="C173" i="191" s="1"/>
  <c r="I164" i="191"/>
  <c r="H164" i="191"/>
  <c r="G164" i="191"/>
  <c r="F164" i="191"/>
  <c r="E164" i="191"/>
  <c r="D164" i="191"/>
  <c r="C164" i="191"/>
  <c r="I161" i="191"/>
  <c r="I165" i="191" s="1"/>
  <c r="H161" i="191"/>
  <c r="H165" i="191" s="1"/>
  <c r="G161" i="191"/>
  <c r="G165" i="191" s="1"/>
  <c r="F161" i="191"/>
  <c r="F165" i="191" s="1"/>
  <c r="E161" i="191"/>
  <c r="E165" i="191" s="1"/>
  <c r="D161" i="191"/>
  <c r="D165" i="191" s="1"/>
  <c r="C161" i="191"/>
  <c r="C165" i="191" s="1"/>
  <c r="I160" i="191"/>
  <c r="H160" i="191"/>
  <c r="G160" i="191"/>
  <c r="F160" i="191"/>
  <c r="E160" i="191"/>
  <c r="D160" i="191"/>
  <c r="C160" i="191"/>
  <c r="I158" i="191"/>
  <c r="I159" i="191" s="1"/>
  <c r="H158" i="191"/>
  <c r="H159" i="191" s="1"/>
  <c r="G158" i="191"/>
  <c r="G159" i="191" s="1"/>
  <c r="F158" i="191"/>
  <c r="F159" i="191" s="1"/>
  <c r="E158" i="191"/>
  <c r="E159" i="191" s="1"/>
  <c r="D158" i="191"/>
  <c r="D159" i="191" s="1"/>
  <c r="C158" i="191"/>
  <c r="C159" i="191" s="1"/>
  <c r="I150" i="191"/>
  <c r="H150" i="191"/>
  <c r="G150" i="191"/>
  <c r="F150" i="191"/>
  <c r="E150" i="191"/>
  <c r="D150" i="191"/>
  <c r="C150" i="191"/>
  <c r="I147" i="191"/>
  <c r="I151" i="191" s="1"/>
  <c r="H147" i="191"/>
  <c r="H151" i="191" s="1"/>
  <c r="G147" i="191"/>
  <c r="G151" i="191" s="1"/>
  <c r="F147" i="191"/>
  <c r="F151" i="191" s="1"/>
  <c r="E147" i="191"/>
  <c r="E151" i="191" s="1"/>
  <c r="D147" i="191"/>
  <c r="D151" i="191" s="1"/>
  <c r="C147" i="191"/>
  <c r="C151" i="191" s="1"/>
  <c r="I146" i="191"/>
  <c r="H146" i="191"/>
  <c r="G146" i="191"/>
  <c r="F146" i="191"/>
  <c r="E146" i="191"/>
  <c r="D146" i="191"/>
  <c r="C146" i="191"/>
  <c r="I144" i="191"/>
  <c r="I145" i="191" s="1"/>
  <c r="H144" i="191"/>
  <c r="H145" i="191" s="1"/>
  <c r="G144" i="191"/>
  <c r="G145" i="191" s="1"/>
  <c r="F144" i="191"/>
  <c r="F145" i="191" s="1"/>
  <c r="E144" i="191"/>
  <c r="E145" i="191" s="1"/>
  <c r="D144" i="191"/>
  <c r="D145" i="191" s="1"/>
  <c r="C144" i="191"/>
  <c r="C145" i="191" s="1"/>
  <c r="I136" i="191"/>
  <c r="H136" i="191"/>
  <c r="G136" i="191"/>
  <c r="F136" i="191"/>
  <c r="E136" i="191"/>
  <c r="D136" i="191"/>
  <c r="C136" i="191"/>
  <c r="I133" i="191"/>
  <c r="I137" i="191" s="1"/>
  <c r="H133" i="191"/>
  <c r="H137" i="191" s="1"/>
  <c r="G133" i="191"/>
  <c r="G137" i="191" s="1"/>
  <c r="F133" i="191"/>
  <c r="F137" i="191" s="1"/>
  <c r="E133" i="191"/>
  <c r="E137" i="191" s="1"/>
  <c r="D133" i="191"/>
  <c r="D137" i="191" s="1"/>
  <c r="C133" i="191"/>
  <c r="C137" i="191" s="1"/>
  <c r="I132" i="191"/>
  <c r="H132" i="191"/>
  <c r="G132" i="191"/>
  <c r="F132" i="191"/>
  <c r="E132" i="191"/>
  <c r="D132" i="191"/>
  <c r="C132" i="191"/>
  <c r="I130" i="191"/>
  <c r="I131" i="191" s="1"/>
  <c r="H130" i="191"/>
  <c r="H131" i="191" s="1"/>
  <c r="G130" i="191"/>
  <c r="G131" i="191" s="1"/>
  <c r="F130" i="191"/>
  <c r="F131" i="191" s="1"/>
  <c r="E130" i="191"/>
  <c r="E131" i="191" s="1"/>
  <c r="D130" i="191"/>
  <c r="D131" i="191" s="1"/>
  <c r="C130" i="191"/>
  <c r="C131" i="191" s="1"/>
  <c r="I120" i="191"/>
  <c r="H120" i="191"/>
  <c r="G120" i="191"/>
  <c r="F120" i="191"/>
  <c r="E120" i="191"/>
  <c r="D120" i="191"/>
  <c r="C120" i="191"/>
  <c r="I117" i="191"/>
  <c r="I121" i="191" s="1"/>
  <c r="H117" i="191"/>
  <c r="H121" i="191" s="1"/>
  <c r="G117" i="191"/>
  <c r="G121" i="191" s="1"/>
  <c r="F117" i="191"/>
  <c r="F121" i="191" s="1"/>
  <c r="E117" i="191"/>
  <c r="E121" i="191" s="1"/>
  <c r="D117" i="191"/>
  <c r="D121" i="191" s="1"/>
  <c r="C117" i="191"/>
  <c r="C121" i="191" s="1"/>
  <c r="I116" i="191"/>
  <c r="H116" i="191"/>
  <c r="G116" i="191"/>
  <c r="F116" i="191"/>
  <c r="E116" i="191"/>
  <c r="D116" i="191"/>
  <c r="C116" i="191"/>
  <c r="I114" i="191"/>
  <c r="I115" i="191" s="1"/>
  <c r="H114" i="191"/>
  <c r="H115" i="191" s="1"/>
  <c r="G114" i="191"/>
  <c r="G115" i="191" s="1"/>
  <c r="F114" i="191"/>
  <c r="F115" i="191" s="1"/>
  <c r="E114" i="191"/>
  <c r="E115" i="191" s="1"/>
  <c r="D114" i="191"/>
  <c r="D115" i="191" s="1"/>
  <c r="C114" i="191"/>
  <c r="C115" i="191" s="1"/>
  <c r="I104" i="191"/>
  <c r="H104" i="191"/>
  <c r="G104" i="191"/>
  <c r="F104" i="191"/>
  <c r="E104" i="191"/>
  <c r="D104" i="191"/>
  <c r="C104" i="191"/>
  <c r="I101" i="191"/>
  <c r="I105" i="191" s="1"/>
  <c r="H101" i="191"/>
  <c r="H105" i="191" s="1"/>
  <c r="G101" i="191"/>
  <c r="G105" i="191" s="1"/>
  <c r="F101" i="191"/>
  <c r="F105" i="191" s="1"/>
  <c r="E101" i="191"/>
  <c r="E105" i="191" s="1"/>
  <c r="D101" i="191"/>
  <c r="D105" i="191" s="1"/>
  <c r="C101" i="191"/>
  <c r="C105" i="191" s="1"/>
  <c r="I100" i="191"/>
  <c r="H100" i="191"/>
  <c r="G100" i="191"/>
  <c r="F100" i="191"/>
  <c r="E100" i="191"/>
  <c r="D100" i="191"/>
  <c r="C100" i="191"/>
  <c r="I98" i="191"/>
  <c r="I99" i="191" s="1"/>
  <c r="H98" i="191"/>
  <c r="H99" i="191" s="1"/>
  <c r="G98" i="191"/>
  <c r="G99" i="191" s="1"/>
  <c r="F98" i="191"/>
  <c r="F99" i="191" s="1"/>
  <c r="E98" i="191"/>
  <c r="E99" i="191" s="1"/>
  <c r="D98" i="191"/>
  <c r="D99" i="191" s="1"/>
  <c r="C98" i="191"/>
  <c r="C99" i="191" s="1"/>
  <c r="I90" i="191"/>
  <c r="H90" i="191"/>
  <c r="G90" i="191"/>
  <c r="F90" i="191"/>
  <c r="E90" i="191"/>
  <c r="D90" i="191"/>
  <c r="C90" i="191"/>
  <c r="I87" i="191"/>
  <c r="I91" i="191" s="1"/>
  <c r="H87" i="191"/>
  <c r="H91" i="191" s="1"/>
  <c r="G87" i="191"/>
  <c r="G91" i="191" s="1"/>
  <c r="F87" i="191"/>
  <c r="F91" i="191" s="1"/>
  <c r="E87" i="191"/>
  <c r="E91" i="191" s="1"/>
  <c r="D87" i="191"/>
  <c r="D91" i="191" s="1"/>
  <c r="C87" i="191"/>
  <c r="C91" i="191" s="1"/>
  <c r="I86" i="191"/>
  <c r="H86" i="191"/>
  <c r="G86" i="191"/>
  <c r="F86" i="191"/>
  <c r="E86" i="191"/>
  <c r="D86" i="191"/>
  <c r="C86" i="191"/>
  <c r="I84" i="191"/>
  <c r="I85" i="191" s="1"/>
  <c r="H84" i="191"/>
  <c r="H85" i="191" s="1"/>
  <c r="G84" i="191"/>
  <c r="G85" i="191" s="1"/>
  <c r="F84" i="191"/>
  <c r="F85" i="191" s="1"/>
  <c r="E84" i="191"/>
  <c r="E85" i="191" s="1"/>
  <c r="D84" i="191"/>
  <c r="D85" i="191" s="1"/>
  <c r="C84" i="191"/>
  <c r="C85" i="191" s="1"/>
  <c r="I74" i="191"/>
  <c r="H74" i="191"/>
  <c r="G74" i="191"/>
  <c r="F74" i="191"/>
  <c r="E74" i="191"/>
  <c r="D74" i="191"/>
  <c r="C74" i="191"/>
  <c r="I71" i="191"/>
  <c r="I75" i="191" s="1"/>
  <c r="H71" i="191"/>
  <c r="H75" i="191" s="1"/>
  <c r="G71" i="191"/>
  <c r="G75" i="191" s="1"/>
  <c r="F71" i="191"/>
  <c r="F75" i="191" s="1"/>
  <c r="E71" i="191"/>
  <c r="E75" i="191" s="1"/>
  <c r="D71" i="191"/>
  <c r="D75" i="191" s="1"/>
  <c r="C71" i="191"/>
  <c r="C75" i="191" s="1"/>
  <c r="I70" i="191"/>
  <c r="H70" i="191"/>
  <c r="G70" i="191"/>
  <c r="F70" i="191"/>
  <c r="E70" i="191"/>
  <c r="D70" i="191"/>
  <c r="C70" i="191"/>
  <c r="I68" i="191"/>
  <c r="I69" i="191" s="1"/>
  <c r="H68" i="191"/>
  <c r="H69" i="191" s="1"/>
  <c r="G68" i="191"/>
  <c r="G69" i="191" s="1"/>
  <c r="F68" i="191"/>
  <c r="F69" i="191" s="1"/>
  <c r="E68" i="191"/>
  <c r="E69" i="191" s="1"/>
  <c r="D68" i="191"/>
  <c r="D69" i="191" s="1"/>
  <c r="C68" i="191"/>
  <c r="C69" i="191" s="1"/>
  <c r="I60" i="191"/>
  <c r="H60" i="191"/>
  <c r="G60" i="191"/>
  <c r="F60" i="191"/>
  <c r="E60" i="191"/>
  <c r="D60" i="191"/>
  <c r="C60" i="191"/>
  <c r="I57" i="191"/>
  <c r="I61" i="191" s="1"/>
  <c r="H57" i="191"/>
  <c r="H61" i="191" s="1"/>
  <c r="G57" i="191"/>
  <c r="G61" i="191" s="1"/>
  <c r="F57" i="191"/>
  <c r="F61" i="191" s="1"/>
  <c r="E57" i="191"/>
  <c r="E61" i="191" s="1"/>
  <c r="D57" i="191"/>
  <c r="D61" i="191" s="1"/>
  <c r="C57" i="191"/>
  <c r="C61" i="191" s="1"/>
  <c r="I56" i="191"/>
  <c r="H56" i="191"/>
  <c r="G56" i="191"/>
  <c r="F56" i="191"/>
  <c r="E56" i="191"/>
  <c r="D56" i="191"/>
  <c r="C56" i="191"/>
  <c r="I54" i="191"/>
  <c r="I55" i="191" s="1"/>
  <c r="H54" i="191"/>
  <c r="H55" i="191" s="1"/>
  <c r="G54" i="191"/>
  <c r="G55" i="191" s="1"/>
  <c r="F54" i="191"/>
  <c r="F55" i="191" s="1"/>
  <c r="E54" i="191"/>
  <c r="E55" i="191" s="1"/>
  <c r="D54" i="191"/>
  <c r="D55" i="191" s="1"/>
  <c r="C54" i="191"/>
  <c r="C55" i="191" s="1"/>
  <c r="I44" i="191"/>
  <c r="H44" i="191"/>
  <c r="G44" i="191"/>
  <c r="F44" i="191"/>
  <c r="E44" i="191"/>
  <c r="D44" i="191"/>
  <c r="C44" i="191"/>
  <c r="I41" i="191"/>
  <c r="I45" i="191" s="1"/>
  <c r="H41" i="191"/>
  <c r="H45" i="191" s="1"/>
  <c r="G41" i="191"/>
  <c r="G45" i="191" s="1"/>
  <c r="F41" i="191"/>
  <c r="F45" i="191" s="1"/>
  <c r="E41" i="191"/>
  <c r="E45" i="191" s="1"/>
  <c r="D41" i="191"/>
  <c r="D45" i="191" s="1"/>
  <c r="C41" i="191"/>
  <c r="C45" i="191" s="1"/>
  <c r="I40" i="191"/>
  <c r="H40" i="191"/>
  <c r="G40" i="191"/>
  <c r="F40" i="191"/>
  <c r="E40" i="191"/>
  <c r="D40" i="191"/>
  <c r="C40" i="191"/>
  <c r="I38" i="191"/>
  <c r="I39" i="191" s="1"/>
  <c r="H38" i="191"/>
  <c r="H39" i="191" s="1"/>
  <c r="G38" i="191"/>
  <c r="G39" i="191" s="1"/>
  <c r="F38" i="191"/>
  <c r="F39" i="191" s="1"/>
  <c r="E38" i="191"/>
  <c r="E39" i="191" s="1"/>
  <c r="D38" i="191"/>
  <c r="D39" i="191" s="1"/>
  <c r="C38" i="191"/>
  <c r="C39" i="191" s="1"/>
  <c r="I30" i="191"/>
  <c r="H30" i="191"/>
  <c r="G30" i="191"/>
  <c r="F30" i="191"/>
  <c r="E30" i="191"/>
  <c r="D30" i="191"/>
  <c r="C30" i="191"/>
  <c r="I27" i="191"/>
  <c r="I31" i="191" s="1"/>
  <c r="H27" i="191"/>
  <c r="H31" i="191" s="1"/>
  <c r="G27" i="191"/>
  <c r="G31" i="191" s="1"/>
  <c r="F27" i="191"/>
  <c r="F31" i="191" s="1"/>
  <c r="E27" i="191"/>
  <c r="E31" i="191" s="1"/>
  <c r="D27" i="191"/>
  <c r="D31" i="191" s="1"/>
  <c r="C27" i="191"/>
  <c r="C31" i="191" s="1"/>
  <c r="I26" i="191"/>
  <c r="H26" i="191"/>
  <c r="G26" i="191"/>
  <c r="F26" i="191"/>
  <c r="E26" i="191"/>
  <c r="D26" i="191"/>
  <c r="C26" i="191"/>
  <c r="I24" i="191"/>
  <c r="I25" i="191" s="1"/>
  <c r="H24" i="191"/>
  <c r="H25" i="191" s="1"/>
  <c r="G24" i="191"/>
  <c r="G25" i="191" s="1"/>
  <c r="F24" i="191"/>
  <c r="F25" i="191" s="1"/>
  <c r="E24" i="191"/>
  <c r="E25" i="191" s="1"/>
  <c r="D24" i="191"/>
  <c r="D25" i="191" s="1"/>
  <c r="C24" i="191"/>
  <c r="C25" i="191" s="1"/>
  <c r="I16" i="191"/>
  <c r="H16" i="191"/>
  <c r="G16" i="191"/>
  <c r="F16" i="191"/>
  <c r="E16" i="191"/>
  <c r="D16" i="191"/>
  <c r="C16" i="191"/>
  <c r="I13" i="191"/>
  <c r="I17" i="191" s="1"/>
  <c r="H13" i="191"/>
  <c r="H17" i="191" s="1"/>
  <c r="G13" i="191"/>
  <c r="G17" i="191" s="1"/>
  <c r="F13" i="191"/>
  <c r="F17" i="191" s="1"/>
  <c r="E13" i="191"/>
  <c r="E17" i="191" s="1"/>
  <c r="D13" i="191"/>
  <c r="D17" i="191" s="1"/>
  <c r="C13" i="191"/>
  <c r="C17" i="191" s="1"/>
  <c r="I12" i="191"/>
  <c r="H12" i="191"/>
  <c r="G12" i="191"/>
  <c r="F12" i="191"/>
  <c r="E12" i="191"/>
  <c r="D12" i="191"/>
  <c r="C12" i="191"/>
  <c r="I10" i="191"/>
  <c r="I11" i="191" s="1"/>
  <c r="H10" i="191"/>
  <c r="H11" i="191" s="1"/>
  <c r="G10" i="191"/>
  <c r="G11" i="191" s="1"/>
  <c r="F10" i="191"/>
  <c r="F11" i="191" s="1"/>
  <c r="E10" i="191"/>
  <c r="E11" i="191" s="1"/>
  <c r="D10" i="191"/>
  <c r="D11" i="191" s="1"/>
  <c r="C10" i="191"/>
  <c r="C11" i="191" s="1"/>
  <c r="I192" i="190"/>
  <c r="H192" i="190"/>
  <c r="G192" i="190"/>
  <c r="F192" i="190"/>
  <c r="E192" i="190"/>
  <c r="D192" i="190"/>
  <c r="C192" i="190"/>
  <c r="I189" i="190"/>
  <c r="I193" i="190" s="1"/>
  <c r="H189" i="190"/>
  <c r="H193" i="190" s="1"/>
  <c r="G189" i="190"/>
  <c r="G193" i="190" s="1"/>
  <c r="F189" i="190"/>
  <c r="F193" i="190" s="1"/>
  <c r="E189" i="190"/>
  <c r="E193" i="190" s="1"/>
  <c r="D189" i="190"/>
  <c r="D193" i="190" s="1"/>
  <c r="C189" i="190"/>
  <c r="C193" i="190" s="1"/>
  <c r="I188" i="190"/>
  <c r="H188" i="190"/>
  <c r="G188" i="190"/>
  <c r="F188" i="190"/>
  <c r="E188" i="190"/>
  <c r="D188" i="190"/>
  <c r="C188" i="190"/>
  <c r="I186" i="190"/>
  <c r="I187" i="190" s="1"/>
  <c r="H186" i="190"/>
  <c r="H187" i="190" s="1"/>
  <c r="G186" i="190"/>
  <c r="G187" i="190" s="1"/>
  <c r="F186" i="190"/>
  <c r="F187" i="190" s="1"/>
  <c r="E186" i="190"/>
  <c r="E187" i="190" s="1"/>
  <c r="D186" i="190"/>
  <c r="D187" i="190" s="1"/>
  <c r="C186" i="190"/>
  <c r="C187" i="190" s="1"/>
  <c r="I178" i="190"/>
  <c r="H178" i="190"/>
  <c r="G178" i="190"/>
  <c r="F178" i="190"/>
  <c r="E178" i="190"/>
  <c r="D178" i="190"/>
  <c r="C178" i="190"/>
  <c r="I175" i="190"/>
  <c r="I179" i="190" s="1"/>
  <c r="H175" i="190"/>
  <c r="H179" i="190" s="1"/>
  <c r="G175" i="190"/>
  <c r="G179" i="190" s="1"/>
  <c r="F175" i="190"/>
  <c r="F179" i="190" s="1"/>
  <c r="E175" i="190"/>
  <c r="E179" i="190" s="1"/>
  <c r="D175" i="190"/>
  <c r="D179" i="190" s="1"/>
  <c r="C175" i="190"/>
  <c r="C179" i="190" s="1"/>
  <c r="I174" i="190"/>
  <c r="H174" i="190"/>
  <c r="G174" i="190"/>
  <c r="F174" i="190"/>
  <c r="E174" i="190"/>
  <c r="D174" i="190"/>
  <c r="C174" i="190"/>
  <c r="I172" i="190"/>
  <c r="I173" i="190" s="1"/>
  <c r="H172" i="190"/>
  <c r="H173" i="190" s="1"/>
  <c r="G172" i="190"/>
  <c r="G173" i="190" s="1"/>
  <c r="F172" i="190"/>
  <c r="F173" i="190" s="1"/>
  <c r="E172" i="190"/>
  <c r="E173" i="190" s="1"/>
  <c r="D172" i="190"/>
  <c r="D173" i="190" s="1"/>
  <c r="C172" i="190"/>
  <c r="C173" i="190" s="1"/>
  <c r="I164" i="190"/>
  <c r="H164" i="190"/>
  <c r="G164" i="190"/>
  <c r="F164" i="190"/>
  <c r="E164" i="190"/>
  <c r="D164" i="190"/>
  <c r="C164" i="190"/>
  <c r="I161" i="190"/>
  <c r="I165" i="190" s="1"/>
  <c r="H161" i="190"/>
  <c r="H165" i="190" s="1"/>
  <c r="G161" i="190"/>
  <c r="G165" i="190" s="1"/>
  <c r="F161" i="190"/>
  <c r="F165" i="190" s="1"/>
  <c r="E161" i="190"/>
  <c r="E165" i="190" s="1"/>
  <c r="D161" i="190"/>
  <c r="D165" i="190" s="1"/>
  <c r="C161" i="190"/>
  <c r="C165" i="190" s="1"/>
  <c r="I160" i="190"/>
  <c r="H160" i="190"/>
  <c r="G160" i="190"/>
  <c r="F160" i="190"/>
  <c r="E160" i="190"/>
  <c r="D160" i="190"/>
  <c r="C160" i="190"/>
  <c r="I158" i="190"/>
  <c r="I159" i="190" s="1"/>
  <c r="H158" i="190"/>
  <c r="H159" i="190" s="1"/>
  <c r="G158" i="190"/>
  <c r="G159" i="190" s="1"/>
  <c r="F158" i="190"/>
  <c r="F159" i="190" s="1"/>
  <c r="E158" i="190"/>
  <c r="E159" i="190" s="1"/>
  <c r="D158" i="190"/>
  <c r="D159" i="190" s="1"/>
  <c r="C158" i="190"/>
  <c r="C159" i="190" s="1"/>
  <c r="I150" i="190"/>
  <c r="H150" i="190"/>
  <c r="G150" i="190"/>
  <c r="F150" i="190"/>
  <c r="E150" i="190"/>
  <c r="D150" i="190"/>
  <c r="C150" i="190"/>
  <c r="I147" i="190"/>
  <c r="I151" i="190" s="1"/>
  <c r="H147" i="190"/>
  <c r="H151" i="190" s="1"/>
  <c r="G147" i="190"/>
  <c r="G151" i="190" s="1"/>
  <c r="F147" i="190"/>
  <c r="F151" i="190" s="1"/>
  <c r="E147" i="190"/>
  <c r="E151" i="190" s="1"/>
  <c r="D147" i="190"/>
  <c r="D151" i="190" s="1"/>
  <c r="C147" i="190"/>
  <c r="C151" i="190" s="1"/>
  <c r="I146" i="190"/>
  <c r="H146" i="190"/>
  <c r="G146" i="190"/>
  <c r="F146" i="190"/>
  <c r="E146" i="190"/>
  <c r="D146" i="190"/>
  <c r="C146" i="190"/>
  <c r="I144" i="190"/>
  <c r="I145" i="190" s="1"/>
  <c r="H144" i="190"/>
  <c r="H145" i="190" s="1"/>
  <c r="G144" i="190"/>
  <c r="G145" i="190" s="1"/>
  <c r="F144" i="190"/>
  <c r="F145" i="190" s="1"/>
  <c r="E144" i="190"/>
  <c r="E145" i="190" s="1"/>
  <c r="D144" i="190"/>
  <c r="D145" i="190" s="1"/>
  <c r="C144" i="190"/>
  <c r="C145" i="190" s="1"/>
  <c r="I136" i="190"/>
  <c r="H136" i="190"/>
  <c r="G136" i="190"/>
  <c r="F136" i="190"/>
  <c r="E136" i="190"/>
  <c r="D136" i="190"/>
  <c r="C136" i="190"/>
  <c r="I133" i="190"/>
  <c r="I137" i="190" s="1"/>
  <c r="H133" i="190"/>
  <c r="H137" i="190" s="1"/>
  <c r="G133" i="190"/>
  <c r="G137" i="190" s="1"/>
  <c r="F133" i="190"/>
  <c r="F137" i="190" s="1"/>
  <c r="E133" i="190"/>
  <c r="E137" i="190" s="1"/>
  <c r="D133" i="190"/>
  <c r="D137" i="190" s="1"/>
  <c r="C133" i="190"/>
  <c r="C137" i="190" s="1"/>
  <c r="I132" i="190"/>
  <c r="H132" i="190"/>
  <c r="G132" i="190"/>
  <c r="F132" i="190"/>
  <c r="E132" i="190"/>
  <c r="D132" i="190"/>
  <c r="C132" i="190"/>
  <c r="I130" i="190"/>
  <c r="I131" i="190" s="1"/>
  <c r="H130" i="190"/>
  <c r="H131" i="190" s="1"/>
  <c r="G130" i="190"/>
  <c r="G131" i="190" s="1"/>
  <c r="F130" i="190"/>
  <c r="F131" i="190" s="1"/>
  <c r="E130" i="190"/>
  <c r="E131" i="190" s="1"/>
  <c r="D130" i="190"/>
  <c r="D131" i="190" s="1"/>
  <c r="C130" i="190"/>
  <c r="C131" i="190" s="1"/>
  <c r="I120" i="190"/>
  <c r="H120" i="190"/>
  <c r="G120" i="190"/>
  <c r="F120" i="190"/>
  <c r="E120" i="190"/>
  <c r="D120" i="190"/>
  <c r="C120" i="190"/>
  <c r="I117" i="190"/>
  <c r="I121" i="190" s="1"/>
  <c r="H117" i="190"/>
  <c r="H121" i="190" s="1"/>
  <c r="G117" i="190"/>
  <c r="G121" i="190" s="1"/>
  <c r="F117" i="190"/>
  <c r="F121" i="190" s="1"/>
  <c r="E117" i="190"/>
  <c r="E121" i="190" s="1"/>
  <c r="D117" i="190"/>
  <c r="D121" i="190" s="1"/>
  <c r="C117" i="190"/>
  <c r="C121" i="190" s="1"/>
  <c r="I116" i="190"/>
  <c r="H116" i="190"/>
  <c r="G116" i="190"/>
  <c r="F116" i="190"/>
  <c r="E116" i="190"/>
  <c r="D116" i="190"/>
  <c r="C116" i="190"/>
  <c r="I114" i="190"/>
  <c r="I115" i="190" s="1"/>
  <c r="H114" i="190"/>
  <c r="H115" i="190" s="1"/>
  <c r="G114" i="190"/>
  <c r="G115" i="190" s="1"/>
  <c r="F114" i="190"/>
  <c r="F115" i="190" s="1"/>
  <c r="E114" i="190"/>
  <c r="E115" i="190" s="1"/>
  <c r="D114" i="190"/>
  <c r="D115" i="190" s="1"/>
  <c r="C114" i="190"/>
  <c r="C115" i="190" s="1"/>
  <c r="I104" i="190"/>
  <c r="H104" i="190"/>
  <c r="G104" i="190"/>
  <c r="F104" i="190"/>
  <c r="E104" i="190"/>
  <c r="D104" i="190"/>
  <c r="C104" i="190"/>
  <c r="I101" i="190"/>
  <c r="I105" i="190" s="1"/>
  <c r="H101" i="190"/>
  <c r="H105" i="190" s="1"/>
  <c r="G101" i="190"/>
  <c r="G105" i="190" s="1"/>
  <c r="F101" i="190"/>
  <c r="F105" i="190" s="1"/>
  <c r="E101" i="190"/>
  <c r="E105" i="190" s="1"/>
  <c r="D101" i="190"/>
  <c r="D105" i="190" s="1"/>
  <c r="C101" i="190"/>
  <c r="C105" i="190" s="1"/>
  <c r="I100" i="190"/>
  <c r="H100" i="190"/>
  <c r="G100" i="190"/>
  <c r="F100" i="190"/>
  <c r="E100" i="190"/>
  <c r="D100" i="190"/>
  <c r="C100" i="190"/>
  <c r="I98" i="190"/>
  <c r="I99" i="190" s="1"/>
  <c r="H98" i="190"/>
  <c r="H99" i="190" s="1"/>
  <c r="G98" i="190"/>
  <c r="G99" i="190" s="1"/>
  <c r="F98" i="190"/>
  <c r="F99" i="190" s="1"/>
  <c r="E98" i="190"/>
  <c r="E99" i="190" s="1"/>
  <c r="D98" i="190"/>
  <c r="D99" i="190" s="1"/>
  <c r="C98" i="190"/>
  <c r="C99" i="190" s="1"/>
  <c r="I90" i="190"/>
  <c r="H90" i="190"/>
  <c r="G90" i="190"/>
  <c r="F90" i="190"/>
  <c r="E90" i="190"/>
  <c r="D90" i="190"/>
  <c r="C90" i="190"/>
  <c r="I87" i="190"/>
  <c r="I91" i="190" s="1"/>
  <c r="H87" i="190"/>
  <c r="H91" i="190" s="1"/>
  <c r="G87" i="190"/>
  <c r="G91" i="190" s="1"/>
  <c r="F87" i="190"/>
  <c r="F91" i="190" s="1"/>
  <c r="E87" i="190"/>
  <c r="E91" i="190" s="1"/>
  <c r="D87" i="190"/>
  <c r="D91" i="190" s="1"/>
  <c r="C87" i="190"/>
  <c r="C91" i="190" s="1"/>
  <c r="I86" i="190"/>
  <c r="H86" i="190"/>
  <c r="G86" i="190"/>
  <c r="F86" i="190"/>
  <c r="E86" i="190"/>
  <c r="D86" i="190"/>
  <c r="C86" i="190"/>
  <c r="I84" i="190"/>
  <c r="I85" i="190" s="1"/>
  <c r="H84" i="190"/>
  <c r="H85" i="190" s="1"/>
  <c r="G84" i="190"/>
  <c r="G85" i="190" s="1"/>
  <c r="F84" i="190"/>
  <c r="F85" i="190" s="1"/>
  <c r="E84" i="190"/>
  <c r="E85" i="190" s="1"/>
  <c r="D84" i="190"/>
  <c r="D85" i="190" s="1"/>
  <c r="C84" i="190"/>
  <c r="C85" i="190" s="1"/>
  <c r="I74" i="190"/>
  <c r="H74" i="190"/>
  <c r="G74" i="190"/>
  <c r="F74" i="190"/>
  <c r="E74" i="190"/>
  <c r="D74" i="190"/>
  <c r="C74" i="190"/>
  <c r="I71" i="190"/>
  <c r="I75" i="190" s="1"/>
  <c r="H71" i="190"/>
  <c r="H75" i="190" s="1"/>
  <c r="G71" i="190"/>
  <c r="G75" i="190" s="1"/>
  <c r="F71" i="190"/>
  <c r="F75" i="190" s="1"/>
  <c r="E71" i="190"/>
  <c r="E75" i="190" s="1"/>
  <c r="D71" i="190"/>
  <c r="D75" i="190" s="1"/>
  <c r="C71" i="190"/>
  <c r="C75" i="190" s="1"/>
  <c r="I70" i="190"/>
  <c r="H70" i="190"/>
  <c r="G70" i="190"/>
  <c r="F70" i="190"/>
  <c r="E70" i="190"/>
  <c r="D70" i="190"/>
  <c r="C70" i="190"/>
  <c r="I68" i="190"/>
  <c r="I69" i="190" s="1"/>
  <c r="H68" i="190"/>
  <c r="H69" i="190" s="1"/>
  <c r="G68" i="190"/>
  <c r="G69" i="190" s="1"/>
  <c r="F68" i="190"/>
  <c r="F69" i="190" s="1"/>
  <c r="E68" i="190"/>
  <c r="E69" i="190" s="1"/>
  <c r="D68" i="190"/>
  <c r="D69" i="190" s="1"/>
  <c r="C68" i="190"/>
  <c r="C69" i="190" s="1"/>
  <c r="I60" i="190"/>
  <c r="H60" i="190"/>
  <c r="G60" i="190"/>
  <c r="F60" i="190"/>
  <c r="E60" i="190"/>
  <c r="D60" i="190"/>
  <c r="C60" i="190"/>
  <c r="I57" i="190"/>
  <c r="I61" i="190" s="1"/>
  <c r="H57" i="190"/>
  <c r="H61" i="190" s="1"/>
  <c r="G57" i="190"/>
  <c r="G61" i="190" s="1"/>
  <c r="F57" i="190"/>
  <c r="F61" i="190" s="1"/>
  <c r="E57" i="190"/>
  <c r="E61" i="190" s="1"/>
  <c r="D57" i="190"/>
  <c r="D61" i="190" s="1"/>
  <c r="C57" i="190"/>
  <c r="C61" i="190" s="1"/>
  <c r="I56" i="190"/>
  <c r="H56" i="190"/>
  <c r="G56" i="190"/>
  <c r="F56" i="190"/>
  <c r="E56" i="190"/>
  <c r="D56" i="190"/>
  <c r="C56" i="190"/>
  <c r="I54" i="190"/>
  <c r="I55" i="190" s="1"/>
  <c r="H54" i="190"/>
  <c r="H55" i="190" s="1"/>
  <c r="G54" i="190"/>
  <c r="G55" i="190" s="1"/>
  <c r="F54" i="190"/>
  <c r="F55" i="190" s="1"/>
  <c r="E54" i="190"/>
  <c r="E55" i="190" s="1"/>
  <c r="D54" i="190"/>
  <c r="D55" i="190" s="1"/>
  <c r="C54" i="190"/>
  <c r="C55" i="190" s="1"/>
  <c r="I44" i="190"/>
  <c r="H44" i="190"/>
  <c r="G44" i="190"/>
  <c r="F44" i="190"/>
  <c r="E44" i="190"/>
  <c r="D44" i="190"/>
  <c r="C44" i="190"/>
  <c r="I41" i="190"/>
  <c r="I45" i="190" s="1"/>
  <c r="H41" i="190"/>
  <c r="H45" i="190" s="1"/>
  <c r="G41" i="190"/>
  <c r="G45" i="190" s="1"/>
  <c r="F41" i="190"/>
  <c r="F45" i="190" s="1"/>
  <c r="E41" i="190"/>
  <c r="E45" i="190" s="1"/>
  <c r="D41" i="190"/>
  <c r="D45" i="190" s="1"/>
  <c r="C41" i="190"/>
  <c r="C45" i="190" s="1"/>
  <c r="I40" i="190"/>
  <c r="H40" i="190"/>
  <c r="G40" i="190"/>
  <c r="F40" i="190"/>
  <c r="E40" i="190"/>
  <c r="D40" i="190"/>
  <c r="C40" i="190"/>
  <c r="I38" i="190"/>
  <c r="I39" i="190" s="1"/>
  <c r="H38" i="190"/>
  <c r="H39" i="190" s="1"/>
  <c r="G38" i="190"/>
  <c r="G39" i="190" s="1"/>
  <c r="F38" i="190"/>
  <c r="F39" i="190" s="1"/>
  <c r="E38" i="190"/>
  <c r="E39" i="190" s="1"/>
  <c r="D38" i="190"/>
  <c r="D39" i="190" s="1"/>
  <c r="C38" i="190"/>
  <c r="C39" i="190" s="1"/>
  <c r="I30" i="190"/>
  <c r="H30" i="190"/>
  <c r="G30" i="190"/>
  <c r="F30" i="190"/>
  <c r="E30" i="190"/>
  <c r="D30" i="190"/>
  <c r="C30" i="190"/>
  <c r="I27" i="190"/>
  <c r="I31" i="190" s="1"/>
  <c r="H27" i="190"/>
  <c r="H31" i="190" s="1"/>
  <c r="G27" i="190"/>
  <c r="G31" i="190" s="1"/>
  <c r="F27" i="190"/>
  <c r="F31" i="190" s="1"/>
  <c r="E27" i="190"/>
  <c r="E31" i="190" s="1"/>
  <c r="D27" i="190"/>
  <c r="D31" i="190" s="1"/>
  <c r="C27" i="190"/>
  <c r="C31" i="190" s="1"/>
  <c r="I26" i="190"/>
  <c r="H26" i="190"/>
  <c r="G26" i="190"/>
  <c r="F26" i="190"/>
  <c r="E26" i="190"/>
  <c r="D26" i="190"/>
  <c r="C26" i="190"/>
  <c r="I24" i="190"/>
  <c r="I25" i="190" s="1"/>
  <c r="H24" i="190"/>
  <c r="H25" i="190" s="1"/>
  <c r="G24" i="190"/>
  <c r="G25" i="190" s="1"/>
  <c r="F24" i="190"/>
  <c r="F25" i="190" s="1"/>
  <c r="E24" i="190"/>
  <c r="E25" i="190" s="1"/>
  <c r="D24" i="190"/>
  <c r="D25" i="190" s="1"/>
  <c r="C24" i="190"/>
  <c r="C25" i="190" s="1"/>
  <c r="I16" i="190"/>
  <c r="H16" i="190"/>
  <c r="G16" i="190"/>
  <c r="F16" i="190"/>
  <c r="E16" i="190"/>
  <c r="D16" i="190"/>
  <c r="C16" i="190"/>
  <c r="I13" i="190"/>
  <c r="I17" i="190" s="1"/>
  <c r="H13" i="190"/>
  <c r="H17" i="190" s="1"/>
  <c r="G13" i="190"/>
  <c r="G17" i="190" s="1"/>
  <c r="F13" i="190"/>
  <c r="F17" i="190" s="1"/>
  <c r="E13" i="190"/>
  <c r="E17" i="190" s="1"/>
  <c r="D13" i="190"/>
  <c r="D17" i="190" s="1"/>
  <c r="C13" i="190"/>
  <c r="C17" i="190" s="1"/>
  <c r="I12" i="190"/>
  <c r="H12" i="190"/>
  <c r="G12" i="190"/>
  <c r="F12" i="190"/>
  <c r="E12" i="190"/>
  <c r="D12" i="190"/>
  <c r="C12" i="190"/>
  <c r="I10" i="190"/>
  <c r="I11" i="190" s="1"/>
  <c r="H10" i="190"/>
  <c r="H11" i="190" s="1"/>
  <c r="G10" i="190"/>
  <c r="G11" i="190" s="1"/>
  <c r="F10" i="190"/>
  <c r="F11" i="190" s="1"/>
  <c r="E10" i="190"/>
  <c r="E11" i="190" s="1"/>
  <c r="D10" i="190"/>
  <c r="D11" i="190" s="1"/>
  <c r="C10" i="190"/>
  <c r="C11" i="190" s="1"/>
  <c r="I192" i="189"/>
  <c r="H192" i="189"/>
  <c r="G192" i="189"/>
  <c r="F192" i="189"/>
  <c r="E192" i="189"/>
  <c r="D192" i="189"/>
  <c r="C192" i="189"/>
  <c r="I189" i="189"/>
  <c r="I193" i="189" s="1"/>
  <c r="H189" i="189"/>
  <c r="H193" i="189" s="1"/>
  <c r="G189" i="189"/>
  <c r="G193" i="189" s="1"/>
  <c r="F189" i="189"/>
  <c r="F193" i="189" s="1"/>
  <c r="E189" i="189"/>
  <c r="E193" i="189" s="1"/>
  <c r="D189" i="189"/>
  <c r="D193" i="189" s="1"/>
  <c r="C189" i="189"/>
  <c r="C193" i="189" s="1"/>
  <c r="I188" i="189"/>
  <c r="H188" i="189"/>
  <c r="G188" i="189"/>
  <c r="F188" i="189"/>
  <c r="E188" i="189"/>
  <c r="D188" i="189"/>
  <c r="C188" i="189"/>
  <c r="I186" i="189"/>
  <c r="I187" i="189" s="1"/>
  <c r="H186" i="189"/>
  <c r="H187" i="189" s="1"/>
  <c r="G186" i="189"/>
  <c r="G187" i="189" s="1"/>
  <c r="F186" i="189"/>
  <c r="F187" i="189" s="1"/>
  <c r="E186" i="189"/>
  <c r="E187" i="189" s="1"/>
  <c r="D186" i="189"/>
  <c r="D187" i="189" s="1"/>
  <c r="C186" i="189"/>
  <c r="C187" i="189" s="1"/>
  <c r="I178" i="189"/>
  <c r="H178" i="189"/>
  <c r="G178" i="189"/>
  <c r="F178" i="189"/>
  <c r="E178" i="189"/>
  <c r="D178" i="189"/>
  <c r="C178" i="189"/>
  <c r="I175" i="189"/>
  <c r="I179" i="189" s="1"/>
  <c r="H175" i="189"/>
  <c r="H179" i="189" s="1"/>
  <c r="G175" i="189"/>
  <c r="G179" i="189" s="1"/>
  <c r="F175" i="189"/>
  <c r="F179" i="189" s="1"/>
  <c r="E175" i="189"/>
  <c r="E179" i="189" s="1"/>
  <c r="D175" i="189"/>
  <c r="D179" i="189" s="1"/>
  <c r="C175" i="189"/>
  <c r="C179" i="189" s="1"/>
  <c r="I174" i="189"/>
  <c r="H174" i="189"/>
  <c r="G174" i="189"/>
  <c r="F174" i="189"/>
  <c r="E174" i="189"/>
  <c r="D174" i="189"/>
  <c r="C174" i="189"/>
  <c r="I172" i="189"/>
  <c r="I173" i="189" s="1"/>
  <c r="H172" i="189"/>
  <c r="H173" i="189" s="1"/>
  <c r="G172" i="189"/>
  <c r="G173" i="189" s="1"/>
  <c r="F172" i="189"/>
  <c r="F173" i="189" s="1"/>
  <c r="E172" i="189"/>
  <c r="E173" i="189" s="1"/>
  <c r="D172" i="189"/>
  <c r="D173" i="189" s="1"/>
  <c r="C172" i="189"/>
  <c r="C173" i="189" s="1"/>
  <c r="I164" i="189"/>
  <c r="H164" i="189"/>
  <c r="G164" i="189"/>
  <c r="F164" i="189"/>
  <c r="E164" i="189"/>
  <c r="D164" i="189"/>
  <c r="C164" i="189"/>
  <c r="I161" i="189"/>
  <c r="I165" i="189" s="1"/>
  <c r="H161" i="189"/>
  <c r="H165" i="189" s="1"/>
  <c r="G161" i="189"/>
  <c r="G165" i="189" s="1"/>
  <c r="F161" i="189"/>
  <c r="F165" i="189" s="1"/>
  <c r="E161" i="189"/>
  <c r="E165" i="189" s="1"/>
  <c r="D161" i="189"/>
  <c r="D165" i="189" s="1"/>
  <c r="C161" i="189"/>
  <c r="C165" i="189" s="1"/>
  <c r="I160" i="189"/>
  <c r="H160" i="189"/>
  <c r="G160" i="189"/>
  <c r="F160" i="189"/>
  <c r="E160" i="189"/>
  <c r="D160" i="189"/>
  <c r="C160" i="189"/>
  <c r="I158" i="189"/>
  <c r="I159" i="189" s="1"/>
  <c r="H158" i="189"/>
  <c r="H159" i="189" s="1"/>
  <c r="G158" i="189"/>
  <c r="G159" i="189" s="1"/>
  <c r="F158" i="189"/>
  <c r="F159" i="189" s="1"/>
  <c r="E158" i="189"/>
  <c r="E159" i="189" s="1"/>
  <c r="D158" i="189"/>
  <c r="D159" i="189" s="1"/>
  <c r="C158" i="189"/>
  <c r="C159" i="189" s="1"/>
  <c r="I150" i="189"/>
  <c r="H150" i="189"/>
  <c r="G150" i="189"/>
  <c r="F150" i="189"/>
  <c r="E150" i="189"/>
  <c r="D150" i="189"/>
  <c r="C150" i="189"/>
  <c r="I147" i="189"/>
  <c r="I151" i="189" s="1"/>
  <c r="H147" i="189"/>
  <c r="H151" i="189" s="1"/>
  <c r="G147" i="189"/>
  <c r="G151" i="189" s="1"/>
  <c r="F147" i="189"/>
  <c r="F151" i="189" s="1"/>
  <c r="E147" i="189"/>
  <c r="E151" i="189" s="1"/>
  <c r="D147" i="189"/>
  <c r="D151" i="189" s="1"/>
  <c r="C147" i="189"/>
  <c r="C151" i="189" s="1"/>
  <c r="I146" i="189"/>
  <c r="H146" i="189"/>
  <c r="G146" i="189"/>
  <c r="F146" i="189"/>
  <c r="E146" i="189"/>
  <c r="D146" i="189"/>
  <c r="C146" i="189"/>
  <c r="I144" i="189"/>
  <c r="I145" i="189" s="1"/>
  <c r="H144" i="189"/>
  <c r="H145" i="189" s="1"/>
  <c r="G144" i="189"/>
  <c r="G145" i="189" s="1"/>
  <c r="F144" i="189"/>
  <c r="F145" i="189" s="1"/>
  <c r="E144" i="189"/>
  <c r="E145" i="189" s="1"/>
  <c r="D144" i="189"/>
  <c r="D145" i="189" s="1"/>
  <c r="C144" i="189"/>
  <c r="C145" i="189" s="1"/>
  <c r="I136" i="189"/>
  <c r="H136" i="189"/>
  <c r="G136" i="189"/>
  <c r="F136" i="189"/>
  <c r="E136" i="189"/>
  <c r="D136" i="189"/>
  <c r="C136" i="189"/>
  <c r="I133" i="189"/>
  <c r="I137" i="189" s="1"/>
  <c r="H133" i="189"/>
  <c r="H137" i="189" s="1"/>
  <c r="G133" i="189"/>
  <c r="G137" i="189" s="1"/>
  <c r="F133" i="189"/>
  <c r="F137" i="189" s="1"/>
  <c r="E133" i="189"/>
  <c r="E137" i="189" s="1"/>
  <c r="D133" i="189"/>
  <c r="D137" i="189" s="1"/>
  <c r="C133" i="189"/>
  <c r="C137" i="189" s="1"/>
  <c r="I132" i="189"/>
  <c r="H132" i="189"/>
  <c r="G132" i="189"/>
  <c r="F132" i="189"/>
  <c r="E132" i="189"/>
  <c r="D132" i="189"/>
  <c r="C132" i="189"/>
  <c r="I130" i="189"/>
  <c r="I131" i="189" s="1"/>
  <c r="H130" i="189"/>
  <c r="H131" i="189" s="1"/>
  <c r="G130" i="189"/>
  <c r="G131" i="189" s="1"/>
  <c r="F130" i="189"/>
  <c r="F131" i="189" s="1"/>
  <c r="E130" i="189"/>
  <c r="E131" i="189" s="1"/>
  <c r="D130" i="189"/>
  <c r="D131" i="189" s="1"/>
  <c r="C130" i="189"/>
  <c r="C131" i="189" s="1"/>
  <c r="I120" i="189"/>
  <c r="H120" i="189"/>
  <c r="G120" i="189"/>
  <c r="F120" i="189"/>
  <c r="E120" i="189"/>
  <c r="D120" i="189"/>
  <c r="C120" i="189"/>
  <c r="I117" i="189"/>
  <c r="I121" i="189" s="1"/>
  <c r="H117" i="189"/>
  <c r="H121" i="189" s="1"/>
  <c r="G117" i="189"/>
  <c r="G121" i="189" s="1"/>
  <c r="F117" i="189"/>
  <c r="F121" i="189" s="1"/>
  <c r="E117" i="189"/>
  <c r="E121" i="189" s="1"/>
  <c r="D117" i="189"/>
  <c r="D121" i="189" s="1"/>
  <c r="C117" i="189"/>
  <c r="C121" i="189" s="1"/>
  <c r="I116" i="189"/>
  <c r="H116" i="189"/>
  <c r="G116" i="189"/>
  <c r="F116" i="189"/>
  <c r="E116" i="189"/>
  <c r="D116" i="189"/>
  <c r="C116" i="189"/>
  <c r="I114" i="189"/>
  <c r="I115" i="189" s="1"/>
  <c r="H114" i="189"/>
  <c r="H115" i="189" s="1"/>
  <c r="G114" i="189"/>
  <c r="G115" i="189" s="1"/>
  <c r="F114" i="189"/>
  <c r="F115" i="189" s="1"/>
  <c r="E114" i="189"/>
  <c r="E115" i="189" s="1"/>
  <c r="D114" i="189"/>
  <c r="D115" i="189" s="1"/>
  <c r="C114" i="189"/>
  <c r="C115" i="189" s="1"/>
  <c r="I104" i="189"/>
  <c r="H104" i="189"/>
  <c r="G104" i="189"/>
  <c r="F104" i="189"/>
  <c r="E104" i="189"/>
  <c r="D104" i="189"/>
  <c r="C104" i="189"/>
  <c r="I101" i="189"/>
  <c r="I105" i="189" s="1"/>
  <c r="H101" i="189"/>
  <c r="H105" i="189" s="1"/>
  <c r="G101" i="189"/>
  <c r="G105" i="189" s="1"/>
  <c r="F101" i="189"/>
  <c r="F105" i="189" s="1"/>
  <c r="E101" i="189"/>
  <c r="E105" i="189" s="1"/>
  <c r="D101" i="189"/>
  <c r="D105" i="189" s="1"/>
  <c r="C101" i="189"/>
  <c r="C105" i="189" s="1"/>
  <c r="I100" i="189"/>
  <c r="H100" i="189"/>
  <c r="G100" i="189"/>
  <c r="F100" i="189"/>
  <c r="E100" i="189"/>
  <c r="D100" i="189"/>
  <c r="C100" i="189"/>
  <c r="I98" i="189"/>
  <c r="I99" i="189" s="1"/>
  <c r="H98" i="189"/>
  <c r="H99" i="189" s="1"/>
  <c r="G98" i="189"/>
  <c r="G99" i="189" s="1"/>
  <c r="F98" i="189"/>
  <c r="F99" i="189" s="1"/>
  <c r="E98" i="189"/>
  <c r="E99" i="189" s="1"/>
  <c r="D98" i="189"/>
  <c r="D99" i="189" s="1"/>
  <c r="C98" i="189"/>
  <c r="C99" i="189" s="1"/>
  <c r="I90" i="189"/>
  <c r="H90" i="189"/>
  <c r="G90" i="189"/>
  <c r="F90" i="189"/>
  <c r="E90" i="189"/>
  <c r="D90" i="189"/>
  <c r="C90" i="189"/>
  <c r="I87" i="189"/>
  <c r="I91" i="189" s="1"/>
  <c r="H87" i="189"/>
  <c r="H91" i="189" s="1"/>
  <c r="G87" i="189"/>
  <c r="G91" i="189" s="1"/>
  <c r="F87" i="189"/>
  <c r="F91" i="189" s="1"/>
  <c r="E87" i="189"/>
  <c r="E91" i="189" s="1"/>
  <c r="D87" i="189"/>
  <c r="D91" i="189" s="1"/>
  <c r="C87" i="189"/>
  <c r="C91" i="189" s="1"/>
  <c r="I86" i="189"/>
  <c r="H86" i="189"/>
  <c r="G86" i="189"/>
  <c r="F86" i="189"/>
  <c r="E86" i="189"/>
  <c r="D86" i="189"/>
  <c r="C86" i="189"/>
  <c r="I84" i="189"/>
  <c r="I85" i="189" s="1"/>
  <c r="H84" i="189"/>
  <c r="H85" i="189" s="1"/>
  <c r="G84" i="189"/>
  <c r="G85" i="189" s="1"/>
  <c r="F84" i="189"/>
  <c r="F85" i="189" s="1"/>
  <c r="E84" i="189"/>
  <c r="E85" i="189" s="1"/>
  <c r="D84" i="189"/>
  <c r="D85" i="189" s="1"/>
  <c r="C84" i="189"/>
  <c r="C85" i="189" s="1"/>
  <c r="I74" i="189"/>
  <c r="H74" i="189"/>
  <c r="G74" i="189"/>
  <c r="F74" i="189"/>
  <c r="E74" i="189"/>
  <c r="D74" i="189"/>
  <c r="C74" i="189"/>
  <c r="I71" i="189"/>
  <c r="I75" i="189" s="1"/>
  <c r="H71" i="189"/>
  <c r="H75" i="189" s="1"/>
  <c r="G71" i="189"/>
  <c r="G75" i="189" s="1"/>
  <c r="F71" i="189"/>
  <c r="F75" i="189" s="1"/>
  <c r="E71" i="189"/>
  <c r="E75" i="189" s="1"/>
  <c r="D71" i="189"/>
  <c r="D75" i="189" s="1"/>
  <c r="C71" i="189"/>
  <c r="C75" i="189" s="1"/>
  <c r="I70" i="189"/>
  <c r="H70" i="189"/>
  <c r="G70" i="189"/>
  <c r="F70" i="189"/>
  <c r="E70" i="189"/>
  <c r="D70" i="189"/>
  <c r="C70" i="189"/>
  <c r="I68" i="189"/>
  <c r="I69" i="189" s="1"/>
  <c r="H68" i="189"/>
  <c r="H69" i="189" s="1"/>
  <c r="G68" i="189"/>
  <c r="G69" i="189" s="1"/>
  <c r="F68" i="189"/>
  <c r="F69" i="189" s="1"/>
  <c r="E68" i="189"/>
  <c r="E69" i="189" s="1"/>
  <c r="D68" i="189"/>
  <c r="D69" i="189" s="1"/>
  <c r="C68" i="189"/>
  <c r="C69" i="189" s="1"/>
  <c r="I60" i="189"/>
  <c r="H60" i="189"/>
  <c r="G60" i="189"/>
  <c r="F60" i="189"/>
  <c r="E60" i="189"/>
  <c r="D60" i="189"/>
  <c r="C60" i="189"/>
  <c r="I57" i="189"/>
  <c r="I61" i="189" s="1"/>
  <c r="H57" i="189"/>
  <c r="H61" i="189" s="1"/>
  <c r="G57" i="189"/>
  <c r="G61" i="189" s="1"/>
  <c r="F57" i="189"/>
  <c r="F61" i="189" s="1"/>
  <c r="E57" i="189"/>
  <c r="E61" i="189" s="1"/>
  <c r="D57" i="189"/>
  <c r="D61" i="189" s="1"/>
  <c r="C57" i="189"/>
  <c r="C61" i="189" s="1"/>
  <c r="I56" i="189"/>
  <c r="H56" i="189"/>
  <c r="G56" i="189"/>
  <c r="F56" i="189"/>
  <c r="E56" i="189"/>
  <c r="D56" i="189"/>
  <c r="C56" i="189"/>
  <c r="I54" i="189"/>
  <c r="I55" i="189" s="1"/>
  <c r="H54" i="189"/>
  <c r="H55" i="189" s="1"/>
  <c r="G54" i="189"/>
  <c r="G55" i="189" s="1"/>
  <c r="F54" i="189"/>
  <c r="F55" i="189" s="1"/>
  <c r="E54" i="189"/>
  <c r="E55" i="189" s="1"/>
  <c r="D54" i="189"/>
  <c r="D55" i="189" s="1"/>
  <c r="C54" i="189"/>
  <c r="C55" i="189" s="1"/>
  <c r="I44" i="189"/>
  <c r="H44" i="189"/>
  <c r="G44" i="189"/>
  <c r="F44" i="189"/>
  <c r="E44" i="189"/>
  <c r="D44" i="189"/>
  <c r="C44" i="189"/>
  <c r="I41" i="189"/>
  <c r="I45" i="189" s="1"/>
  <c r="H41" i="189"/>
  <c r="H45" i="189" s="1"/>
  <c r="G41" i="189"/>
  <c r="G45" i="189" s="1"/>
  <c r="F41" i="189"/>
  <c r="F45" i="189" s="1"/>
  <c r="E41" i="189"/>
  <c r="E45" i="189" s="1"/>
  <c r="D41" i="189"/>
  <c r="D45" i="189" s="1"/>
  <c r="C41" i="189"/>
  <c r="C45" i="189" s="1"/>
  <c r="I40" i="189"/>
  <c r="H40" i="189"/>
  <c r="G40" i="189"/>
  <c r="F40" i="189"/>
  <c r="E40" i="189"/>
  <c r="D40" i="189"/>
  <c r="C40" i="189"/>
  <c r="I38" i="189"/>
  <c r="I39" i="189" s="1"/>
  <c r="H38" i="189"/>
  <c r="H39" i="189" s="1"/>
  <c r="G38" i="189"/>
  <c r="G39" i="189" s="1"/>
  <c r="F38" i="189"/>
  <c r="F39" i="189" s="1"/>
  <c r="E38" i="189"/>
  <c r="E39" i="189" s="1"/>
  <c r="D38" i="189"/>
  <c r="D39" i="189" s="1"/>
  <c r="C38" i="189"/>
  <c r="C39" i="189" s="1"/>
  <c r="I30" i="189"/>
  <c r="H30" i="189"/>
  <c r="G30" i="189"/>
  <c r="F30" i="189"/>
  <c r="E30" i="189"/>
  <c r="D30" i="189"/>
  <c r="C30" i="189"/>
  <c r="I27" i="189"/>
  <c r="I31" i="189" s="1"/>
  <c r="H27" i="189"/>
  <c r="H31" i="189" s="1"/>
  <c r="G27" i="189"/>
  <c r="G31" i="189" s="1"/>
  <c r="F27" i="189"/>
  <c r="F31" i="189" s="1"/>
  <c r="E27" i="189"/>
  <c r="E31" i="189" s="1"/>
  <c r="D27" i="189"/>
  <c r="D31" i="189" s="1"/>
  <c r="C27" i="189"/>
  <c r="C31" i="189" s="1"/>
  <c r="I26" i="189"/>
  <c r="H26" i="189"/>
  <c r="G26" i="189"/>
  <c r="F26" i="189"/>
  <c r="E26" i="189"/>
  <c r="D26" i="189"/>
  <c r="C26" i="189"/>
  <c r="I24" i="189"/>
  <c r="I25" i="189" s="1"/>
  <c r="H24" i="189"/>
  <c r="H25" i="189" s="1"/>
  <c r="G24" i="189"/>
  <c r="G25" i="189" s="1"/>
  <c r="F24" i="189"/>
  <c r="F25" i="189" s="1"/>
  <c r="E24" i="189"/>
  <c r="E25" i="189" s="1"/>
  <c r="D24" i="189"/>
  <c r="D25" i="189" s="1"/>
  <c r="C24" i="189"/>
  <c r="C25" i="189" s="1"/>
  <c r="I16" i="189"/>
  <c r="H16" i="189"/>
  <c r="G16" i="189"/>
  <c r="F16" i="189"/>
  <c r="E16" i="189"/>
  <c r="D16" i="189"/>
  <c r="C16" i="189"/>
  <c r="I13" i="189"/>
  <c r="I17" i="189" s="1"/>
  <c r="H13" i="189"/>
  <c r="H17" i="189" s="1"/>
  <c r="G13" i="189"/>
  <c r="G17" i="189" s="1"/>
  <c r="F13" i="189"/>
  <c r="F17" i="189" s="1"/>
  <c r="E13" i="189"/>
  <c r="E17" i="189" s="1"/>
  <c r="D13" i="189"/>
  <c r="D17" i="189" s="1"/>
  <c r="C13" i="189"/>
  <c r="C17" i="189" s="1"/>
  <c r="I12" i="189"/>
  <c r="H12" i="189"/>
  <c r="G12" i="189"/>
  <c r="F12" i="189"/>
  <c r="E12" i="189"/>
  <c r="D12" i="189"/>
  <c r="C12" i="189"/>
  <c r="I10" i="189"/>
  <c r="I11" i="189" s="1"/>
  <c r="H10" i="189"/>
  <c r="H11" i="189" s="1"/>
  <c r="G10" i="189"/>
  <c r="G11" i="189" s="1"/>
  <c r="F10" i="189"/>
  <c r="F11" i="189" s="1"/>
  <c r="E10" i="189"/>
  <c r="E11" i="189" s="1"/>
  <c r="D10" i="189"/>
  <c r="D11" i="189" s="1"/>
  <c r="C10" i="189"/>
  <c r="C11" i="189" s="1"/>
  <c r="I192" i="188"/>
  <c r="H192" i="188"/>
  <c r="G192" i="188"/>
  <c r="F192" i="188"/>
  <c r="E192" i="188"/>
  <c r="D192" i="188"/>
  <c r="C192" i="188"/>
  <c r="I189" i="188"/>
  <c r="I193" i="188" s="1"/>
  <c r="H189" i="188"/>
  <c r="H193" i="188" s="1"/>
  <c r="G189" i="188"/>
  <c r="G193" i="188" s="1"/>
  <c r="F189" i="188"/>
  <c r="F193" i="188" s="1"/>
  <c r="E189" i="188"/>
  <c r="E193" i="188" s="1"/>
  <c r="D189" i="188"/>
  <c r="D193" i="188" s="1"/>
  <c r="C189" i="188"/>
  <c r="C193" i="188" s="1"/>
  <c r="I188" i="188"/>
  <c r="H188" i="188"/>
  <c r="G188" i="188"/>
  <c r="F188" i="188"/>
  <c r="E188" i="188"/>
  <c r="D188" i="188"/>
  <c r="C188" i="188"/>
  <c r="I186" i="188"/>
  <c r="I187" i="188" s="1"/>
  <c r="H186" i="188"/>
  <c r="H187" i="188" s="1"/>
  <c r="G186" i="188"/>
  <c r="G187" i="188" s="1"/>
  <c r="F186" i="188"/>
  <c r="F187" i="188" s="1"/>
  <c r="E186" i="188"/>
  <c r="E187" i="188" s="1"/>
  <c r="D186" i="188"/>
  <c r="D187" i="188" s="1"/>
  <c r="C186" i="188"/>
  <c r="C187" i="188" s="1"/>
  <c r="I178" i="188"/>
  <c r="H178" i="188"/>
  <c r="G178" i="188"/>
  <c r="F178" i="188"/>
  <c r="E178" i="188"/>
  <c r="D178" i="188"/>
  <c r="C178" i="188"/>
  <c r="I175" i="188"/>
  <c r="I179" i="188" s="1"/>
  <c r="H175" i="188"/>
  <c r="H179" i="188" s="1"/>
  <c r="G175" i="188"/>
  <c r="G179" i="188" s="1"/>
  <c r="F175" i="188"/>
  <c r="F179" i="188" s="1"/>
  <c r="E175" i="188"/>
  <c r="E179" i="188" s="1"/>
  <c r="D175" i="188"/>
  <c r="D179" i="188" s="1"/>
  <c r="C175" i="188"/>
  <c r="C179" i="188" s="1"/>
  <c r="I174" i="188"/>
  <c r="H174" i="188"/>
  <c r="G174" i="188"/>
  <c r="F174" i="188"/>
  <c r="E174" i="188"/>
  <c r="D174" i="188"/>
  <c r="C174" i="188"/>
  <c r="I172" i="188"/>
  <c r="I173" i="188" s="1"/>
  <c r="H172" i="188"/>
  <c r="H173" i="188" s="1"/>
  <c r="G172" i="188"/>
  <c r="G173" i="188" s="1"/>
  <c r="F172" i="188"/>
  <c r="F173" i="188" s="1"/>
  <c r="E172" i="188"/>
  <c r="E173" i="188" s="1"/>
  <c r="D172" i="188"/>
  <c r="D173" i="188" s="1"/>
  <c r="C172" i="188"/>
  <c r="C173" i="188" s="1"/>
  <c r="I164" i="188"/>
  <c r="H164" i="188"/>
  <c r="G164" i="188"/>
  <c r="F164" i="188"/>
  <c r="E164" i="188"/>
  <c r="D164" i="188"/>
  <c r="C164" i="188"/>
  <c r="I161" i="188"/>
  <c r="I165" i="188" s="1"/>
  <c r="H161" i="188"/>
  <c r="H165" i="188" s="1"/>
  <c r="G161" i="188"/>
  <c r="G165" i="188" s="1"/>
  <c r="F161" i="188"/>
  <c r="F165" i="188" s="1"/>
  <c r="E161" i="188"/>
  <c r="E165" i="188" s="1"/>
  <c r="D161" i="188"/>
  <c r="D165" i="188" s="1"/>
  <c r="C161" i="188"/>
  <c r="C165" i="188" s="1"/>
  <c r="I160" i="188"/>
  <c r="H160" i="188"/>
  <c r="G160" i="188"/>
  <c r="F160" i="188"/>
  <c r="E160" i="188"/>
  <c r="D160" i="188"/>
  <c r="C160" i="188"/>
  <c r="I158" i="188"/>
  <c r="I159" i="188" s="1"/>
  <c r="H158" i="188"/>
  <c r="H159" i="188" s="1"/>
  <c r="G158" i="188"/>
  <c r="G159" i="188" s="1"/>
  <c r="F158" i="188"/>
  <c r="F159" i="188" s="1"/>
  <c r="E158" i="188"/>
  <c r="E159" i="188" s="1"/>
  <c r="D158" i="188"/>
  <c r="D159" i="188" s="1"/>
  <c r="C158" i="188"/>
  <c r="C159" i="188" s="1"/>
  <c r="I150" i="188"/>
  <c r="H150" i="188"/>
  <c r="G150" i="188"/>
  <c r="F150" i="188"/>
  <c r="E150" i="188"/>
  <c r="D150" i="188"/>
  <c r="C150" i="188"/>
  <c r="I147" i="188"/>
  <c r="I151" i="188" s="1"/>
  <c r="H147" i="188"/>
  <c r="H151" i="188" s="1"/>
  <c r="G147" i="188"/>
  <c r="G151" i="188" s="1"/>
  <c r="F147" i="188"/>
  <c r="F151" i="188" s="1"/>
  <c r="E147" i="188"/>
  <c r="E151" i="188" s="1"/>
  <c r="D147" i="188"/>
  <c r="D151" i="188" s="1"/>
  <c r="C147" i="188"/>
  <c r="C151" i="188" s="1"/>
  <c r="I146" i="188"/>
  <c r="H146" i="188"/>
  <c r="G146" i="188"/>
  <c r="F146" i="188"/>
  <c r="E146" i="188"/>
  <c r="D146" i="188"/>
  <c r="C146" i="188"/>
  <c r="I144" i="188"/>
  <c r="I145" i="188" s="1"/>
  <c r="H144" i="188"/>
  <c r="H145" i="188" s="1"/>
  <c r="G144" i="188"/>
  <c r="G145" i="188" s="1"/>
  <c r="F144" i="188"/>
  <c r="F145" i="188" s="1"/>
  <c r="E144" i="188"/>
  <c r="E145" i="188" s="1"/>
  <c r="D144" i="188"/>
  <c r="D145" i="188" s="1"/>
  <c r="C144" i="188"/>
  <c r="C145" i="188" s="1"/>
  <c r="I136" i="188"/>
  <c r="H136" i="188"/>
  <c r="G136" i="188"/>
  <c r="F136" i="188"/>
  <c r="E136" i="188"/>
  <c r="D136" i="188"/>
  <c r="C136" i="188"/>
  <c r="I133" i="188"/>
  <c r="I137" i="188" s="1"/>
  <c r="H133" i="188"/>
  <c r="H137" i="188" s="1"/>
  <c r="G133" i="188"/>
  <c r="G137" i="188" s="1"/>
  <c r="F133" i="188"/>
  <c r="F137" i="188" s="1"/>
  <c r="E133" i="188"/>
  <c r="E137" i="188" s="1"/>
  <c r="D133" i="188"/>
  <c r="D137" i="188" s="1"/>
  <c r="C133" i="188"/>
  <c r="C137" i="188" s="1"/>
  <c r="I132" i="188"/>
  <c r="H132" i="188"/>
  <c r="G132" i="188"/>
  <c r="F132" i="188"/>
  <c r="E132" i="188"/>
  <c r="D132" i="188"/>
  <c r="C132" i="188"/>
  <c r="I130" i="188"/>
  <c r="I131" i="188" s="1"/>
  <c r="H130" i="188"/>
  <c r="H131" i="188" s="1"/>
  <c r="G130" i="188"/>
  <c r="G131" i="188" s="1"/>
  <c r="F130" i="188"/>
  <c r="F131" i="188" s="1"/>
  <c r="E130" i="188"/>
  <c r="E131" i="188" s="1"/>
  <c r="D130" i="188"/>
  <c r="D131" i="188" s="1"/>
  <c r="C130" i="188"/>
  <c r="C131" i="188" s="1"/>
  <c r="I120" i="188"/>
  <c r="H120" i="188"/>
  <c r="G120" i="188"/>
  <c r="F120" i="188"/>
  <c r="E120" i="188"/>
  <c r="D120" i="188"/>
  <c r="C120" i="188"/>
  <c r="I117" i="188"/>
  <c r="I121" i="188" s="1"/>
  <c r="H117" i="188"/>
  <c r="H121" i="188" s="1"/>
  <c r="G117" i="188"/>
  <c r="G121" i="188" s="1"/>
  <c r="F117" i="188"/>
  <c r="F121" i="188" s="1"/>
  <c r="E117" i="188"/>
  <c r="E121" i="188" s="1"/>
  <c r="D117" i="188"/>
  <c r="D121" i="188" s="1"/>
  <c r="C117" i="188"/>
  <c r="C121" i="188" s="1"/>
  <c r="I116" i="188"/>
  <c r="H116" i="188"/>
  <c r="G116" i="188"/>
  <c r="F116" i="188"/>
  <c r="E116" i="188"/>
  <c r="D116" i="188"/>
  <c r="C116" i="188"/>
  <c r="I114" i="188"/>
  <c r="I115" i="188" s="1"/>
  <c r="H114" i="188"/>
  <c r="H115" i="188" s="1"/>
  <c r="G114" i="188"/>
  <c r="G115" i="188" s="1"/>
  <c r="F114" i="188"/>
  <c r="F115" i="188" s="1"/>
  <c r="E114" i="188"/>
  <c r="E115" i="188" s="1"/>
  <c r="D114" i="188"/>
  <c r="D115" i="188" s="1"/>
  <c r="C114" i="188"/>
  <c r="C115" i="188" s="1"/>
  <c r="I104" i="188"/>
  <c r="H104" i="188"/>
  <c r="G104" i="188"/>
  <c r="F104" i="188"/>
  <c r="E104" i="188"/>
  <c r="D104" i="188"/>
  <c r="C104" i="188"/>
  <c r="I101" i="188"/>
  <c r="I105" i="188" s="1"/>
  <c r="H101" i="188"/>
  <c r="H105" i="188" s="1"/>
  <c r="G101" i="188"/>
  <c r="G105" i="188" s="1"/>
  <c r="F101" i="188"/>
  <c r="F105" i="188" s="1"/>
  <c r="E101" i="188"/>
  <c r="E105" i="188" s="1"/>
  <c r="D101" i="188"/>
  <c r="D105" i="188" s="1"/>
  <c r="C101" i="188"/>
  <c r="C105" i="188" s="1"/>
  <c r="I100" i="188"/>
  <c r="H100" i="188"/>
  <c r="G100" i="188"/>
  <c r="F100" i="188"/>
  <c r="E100" i="188"/>
  <c r="D100" i="188"/>
  <c r="C100" i="188"/>
  <c r="I98" i="188"/>
  <c r="I99" i="188" s="1"/>
  <c r="H98" i="188"/>
  <c r="H99" i="188" s="1"/>
  <c r="G98" i="188"/>
  <c r="G99" i="188" s="1"/>
  <c r="F98" i="188"/>
  <c r="F99" i="188" s="1"/>
  <c r="E98" i="188"/>
  <c r="E99" i="188" s="1"/>
  <c r="D98" i="188"/>
  <c r="D99" i="188" s="1"/>
  <c r="C98" i="188"/>
  <c r="C99" i="188" s="1"/>
  <c r="I90" i="188"/>
  <c r="H90" i="188"/>
  <c r="G90" i="188"/>
  <c r="F90" i="188"/>
  <c r="E90" i="188"/>
  <c r="D90" i="188"/>
  <c r="C90" i="188"/>
  <c r="I87" i="188"/>
  <c r="I91" i="188" s="1"/>
  <c r="H87" i="188"/>
  <c r="H91" i="188" s="1"/>
  <c r="G87" i="188"/>
  <c r="G91" i="188" s="1"/>
  <c r="F87" i="188"/>
  <c r="F91" i="188" s="1"/>
  <c r="E87" i="188"/>
  <c r="E91" i="188" s="1"/>
  <c r="D87" i="188"/>
  <c r="D91" i="188" s="1"/>
  <c r="C87" i="188"/>
  <c r="C91" i="188" s="1"/>
  <c r="I86" i="188"/>
  <c r="H86" i="188"/>
  <c r="G86" i="188"/>
  <c r="F86" i="188"/>
  <c r="E86" i="188"/>
  <c r="D86" i="188"/>
  <c r="C86" i="188"/>
  <c r="I84" i="188"/>
  <c r="I85" i="188" s="1"/>
  <c r="H84" i="188"/>
  <c r="H85" i="188" s="1"/>
  <c r="G84" i="188"/>
  <c r="G85" i="188" s="1"/>
  <c r="F84" i="188"/>
  <c r="F85" i="188" s="1"/>
  <c r="E84" i="188"/>
  <c r="E85" i="188" s="1"/>
  <c r="D84" i="188"/>
  <c r="D85" i="188" s="1"/>
  <c r="C84" i="188"/>
  <c r="C85" i="188" s="1"/>
  <c r="I74" i="188"/>
  <c r="H74" i="188"/>
  <c r="G74" i="188"/>
  <c r="F74" i="188"/>
  <c r="E74" i="188"/>
  <c r="D74" i="188"/>
  <c r="C74" i="188"/>
  <c r="I71" i="188"/>
  <c r="I75" i="188" s="1"/>
  <c r="H71" i="188"/>
  <c r="H75" i="188" s="1"/>
  <c r="G71" i="188"/>
  <c r="G75" i="188" s="1"/>
  <c r="F71" i="188"/>
  <c r="F75" i="188" s="1"/>
  <c r="E71" i="188"/>
  <c r="E75" i="188" s="1"/>
  <c r="D71" i="188"/>
  <c r="D75" i="188" s="1"/>
  <c r="C71" i="188"/>
  <c r="C75" i="188" s="1"/>
  <c r="I70" i="188"/>
  <c r="H70" i="188"/>
  <c r="G70" i="188"/>
  <c r="F70" i="188"/>
  <c r="E70" i="188"/>
  <c r="D70" i="188"/>
  <c r="C70" i="188"/>
  <c r="I68" i="188"/>
  <c r="I69" i="188" s="1"/>
  <c r="H68" i="188"/>
  <c r="H69" i="188" s="1"/>
  <c r="G68" i="188"/>
  <c r="G69" i="188" s="1"/>
  <c r="F68" i="188"/>
  <c r="F69" i="188" s="1"/>
  <c r="E68" i="188"/>
  <c r="E69" i="188" s="1"/>
  <c r="D68" i="188"/>
  <c r="D69" i="188" s="1"/>
  <c r="C68" i="188"/>
  <c r="C69" i="188" s="1"/>
  <c r="I60" i="188"/>
  <c r="H60" i="188"/>
  <c r="G60" i="188"/>
  <c r="F60" i="188"/>
  <c r="E60" i="188"/>
  <c r="D60" i="188"/>
  <c r="C60" i="188"/>
  <c r="I57" i="188"/>
  <c r="I61" i="188" s="1"/>
  <c r="H57" i="188"/>
  <c r="H61" i="188" s="1"/>
  <c r="G57" i="188"/>
  <c r="G61" i="188" s="1"/>
  <c r="F57" i="188"/>
  <c r="F61" i="188" s="1"/>
  <c r="E57" i="188"/>
  <c r="E61" i="188" s="1"/>
  <c r="D57" i="188"/>
  <c r="D61" i="188" s="1"/>
  <c r="C57" i="188"/>
  <c r="C61" i="188" s="1"/>
  <c r="I56" i="188"/>
  <c r="H56" i="188"/>
  <c r="G56" i="188"/>
  <c r="F56" i="188"/>
  <c r="E56" i="188"/>
  <c r="D56" i="188"/>
  <c r="C56" i="188"/>
  <c r="I54" i="188"/>
  <c r="I55" i="188" s="1"/>
  <c r="H54" i="188"/>
  <c r="H55" i="188" s="1"/>
  <c r="G54" i="188"/>
  <c r="G55" i="188" s="1"/>
  <c r="F54" i="188"/>
  <c r="F55" i="188" s="1"/>
  <c r="E54" i="188"/>
  <c r="E55" i="188" s="1"/>
  <c r="D54" i="188"/>
  <c r="D55" i="188" s="1"/>
  <c r="C54" i="188"/>
  <c r="C55" i="188" s="1"/>
  <c r="I44" i="188"/>
  <c r="H44" i="188"/>
  <c r="G44" i="188"/>
  <c r="F44" i="188"/>
  <c r="E44" i="188"/>
  <c r="D44" i="188"/>
  <c r="C44" i="188"/>
  <c r="I41" i="188"/>
  <c r="I45" i="188" s="1"/>
  <c r="H41" i="188"/>
  <c r="H45" i="188" s="1"/>
  <c r="G41" i="188"/>
  <c r="G45" i="188" s="1"/>
  <c r="F41" i="188"/>
  <c r="F45" i="188" s="1"/>
  <c r="E41" i="188"/>
  <c r="E45" i="188" s="1"/>
  <c r="D41" i="188"/>
  <c r="D45" i="188" s="1"/>
  <c r="C41" i="188"/>
  <c r="C45" i="188" s="1"/>
  <c r="I40" i="188"/>
  <c r="H40" i="188"/>
  <c r="G40" i="188"/>
  <c r="F40" i="188"/>
  <c r="E40" i="188"/>
  <c r="D40" i="188"/>
  <c r="C40" i="188"/>
  <c r="I38" i="188"/>
  <c r="I39" i="188" s="1"/>
  <c r="H38" i="188"/>
  <c r="H39" i="188" s="1"/>
  <c r="G38" i="188"/>
  <c r="G39" i="188" s="1"/>
  <c r="F38" i="188"/>
  <c r="F39" i="188" s="1"/>
  <c r="E38" i="188"/>
  <c r="E39" i="188" s="1"/>
  <c r="D38" i="188"/>
  <c r="D39" i="188" s="1"/>
  <c r="C38" i="188"/>
  <c r="C39" i="188" s="1"/>
  <c r="I30" i="188"/>
  <c r="H30" i="188"/>
  <c r="G30" i="188"/>
  <c r="F30" i="188"/>
  <c r="E30" i="188"/>
  <c r="D30" i="188"/>
  <c r="C30" i="188"/>
  <c r="I27" i="188"/>
  <c r="I31" i="188" s="1"/>
  <c r="H27" i="188"/>
  <c r="H31" i="188" s="1"/>
  <c r="G27" i="188"/>
  <c r="G31" i="188" s="1"/>
  <c r="F27" i="188"/>
  <c r="F31" i="188" s="1"/>
  <c r="E27" i="188"/>
  <c r="E31" i="188" s="1"/>
  <c r="D27" i="188"/>
  <c r="D31" i="188" s="1"/>
  <c r="C27" i="188"/>
  <c r="C31" i="188" s="1"/>
  <c r="I26" i="188"/>
  <c r="H26" i="188"/>
  <c r="G26" i="188"/>
  <c r="F26" i="188"/>
  <c r="E26" i="188"/>
  <c r="D26" i="188"/>
  <c r="C26" i="188"/>
  <c r="I24" i="188"/>
  <c r="I25" i="188" s="1"/>
  <c r="H24" i="188"/>
  <c r="H25" i="188" s="1"/>
  <c r="G24" i="188"/>
  <c r="G25" i="188" s="1"/>
  <c r="F24" i="188"/>
  <c r="F25" i="188" s="1"/>
  <c r="E24" i="188"/>
  <c r="E25" i="188" s="1"/>
  <c r="D24" i="188"/>
  <c r="D25" i="188" s="1"/>
  <c r="C24" i="188"/>
  <c r="C25" i="188" s="1"/>
  <c r="I16" i="188"/>
  <c r="H16" i="188"/>
  <c r="G16" i="188"/>
  <c r="F16" i="188"/>
  <c r="E16" i="188"/>
  <c r="D16" i="188"/>
  <c r="C16" i="188"/>
  <c r="I13" i="188"/>
  <c r="I17" i="188" s="1"/>
  <c r="H13" i="188"/>
  <c r="H17" i="188" s="1"/>
  <c r="G13" i="188"/>
  <c r="G17" i="188" s="1"/>
  <c r="F13" i="188"/>
  <c r="F17" i="188" s="1"/>
  <c r="E13" i="188"/>
  <c r="E17" i="188" s="1"/>
  <c r="D13" i="188"/>
  <c r="D17" i="188" s="1"/>
  <c r="C13" i="188"/>
  <c r="C17" i="188" s="1"/>
  <c r="I12" i="188"/>
  <c r="H12" i="188"/>
  <c r="G12" i="188"/>
  <c r="F12" i="188"/>
  <c r="E12" i="188"/>
  <c r="D12" i="188"/>
  <c r="C12" i="188"/>
  <c r="I10" i="188"/>
  <c r="I11" i="188" s="1"/>
  <c r="H10" i="188"/>
  <c r="H11" i="188" s="1"/>
  <c r="G10" i="188"/>
  <c r="G11" i="188" s="1"/>
  <c r="F10" i="188"/>
  <c r="F11" i="188" s="1"/>
  <c r="E10" i="188"/>
  <c r="E11" i="188" s="1"/>
  <c r="D10" i="188"/>
  <c r="D11" i="188" s="1"/>
  <c r="C10" i="188"/>
  <c r="C11" i="188" s="1"/>
  <c r="I192" i="187"/>
  <c r="H192" i="187"/>
  <c r="G192" i="187"/>
  <c r="F192" i="187"/>
  <c r="E192" i="187"/>
  <c r="D192" i="187"/>
  <c r="C192" i="187"/>
  <c r="I189" i="187"/>
  <c r="I193" i="187" s="1"/>
  <c r="H189" i="187"/>
  <c r="H193" i="187" s="1"/>
  <c r="G189" i="187"/>
  <c r="G193" i="187" s="1"/>
  <c r="F189" i="187"/>
  <c r="F193" i="187" s="1"/>
  <c r="E189" i="187"/>
  <c r="E193" i="187" s="1"/>
  <c r="D189" i="187"/>
  <c r="D193" i="187" s="1"/>
  <c r="C189" i="187"/>
  <c r="C193" i="187" s="1"/>
  <c r="I188" i="187"/>
  <c r="H188" i="187"/>
  <c r="G188" i="187"/>
  <c r="F188" i="187"/>
  <c r="E188" i="187"/>
  <c r="D188" i="187"/>
  <c r="C188" i="187"/>
  <c r="I186" i="187"/>
  <c r="I187" i="187" s="1"/>
  <c r="H186" i="187"/>
  <c r="H187" i="187" s="1"/>
  <c r="G186" i="187"/>
  <c r="G187" i="187" s="1"/>
  <c r="F186" i="187"/>
  <c r="F187" i="187" s="1"/>
  <c r="E186" i="187"/>
  <c r="E187" i="187" s="1"/>
  <c r="D186" i="187"/>
  <c r="D187" i="187" s="1"/>
  <c r="C186" i="187"/>
  <c r="C187" i="187" s="1"/>
  <c r="I178" i="187"/>
  <c r="H178" i="187"/>
  <c r="G178" i="187"/>
  <c r="F178" i="187"/>
  <c r="E178" i="187"/>
  <c r="D178" i="187"/>
  <c r="C178" i="187"/>
  <c r="I175" i="187"/>
  <c r="I179" i="187" s="1"/>
  <c r="H175" i="187"/>
  <c r="H179" i="187" s="1"/>
  <c r="G175" i="187"/>
  <c r="G179" i="187" s="1"/>
  <c r="F175" i="187"/>
  <c r="F179" i="187" s="1"/>
  <c r="E175" i="187"/>
  <c r="E179" i="187" s="1"/>
  <c r="D175" i="187"/>
  <c r="D179" i="187" s="1"/>
  <c r="C175" i="187"/>
  <c r="C179" i="187" s="1"/>
  <c r="I174" i="187"/>
  <c r="H174" i="187"/>
  <c r="G174" i="187"/>
  <c r="F174" i="187"/>
  <c r="E174" i="187"/>
  <c r="D174" i="187"/>
  <c r="C174" i="187"/>
  <c r="I172" i="187"/>
  <c r="I173" i="187" s="1"/>
  <c r="H172" i="187"/>
  <c r="H173" i="187" s="1"/>
  <c r="G172" i="187"/>
  <c r="G173" i="187" s="1"/>
  <c r="F172" i="187"/>
  <c r="F173" i="187" s="1"/>
  <c r="E172" i="187"/>
  <c r="E173" i="187" s="1"/>
  <c r="D172" i="187"/>
  <c r="D173" i="187" s="1"/>
  <c r="C172" i="187"/>
  <c r="C173" i="187" s="1"/>
  <c r="I164" i="187"/>
  <c r="H164" i="187"/>
  <c r="G164" i="187"/>
  <c r="F164" i="187"/>
  <c r="E164" i="187"/>
  <c r="D164" i="187"/>
  <c r="C164" i="187"/>
  <c r="I161" i="187"/>
  <c r="I165" i="187" s="1"/>
  <c r="H161" i="187"/>
  <c r="H165" i="187" s="1"/>
  <c r="G161" i="187"/>
  <c r="G165" i="187" s="1"/>
  <c r="F161" i="187"/>
  <c r="F165" i="187" s="1"/>
  <c r="E161" i="187"/>
  <c r="E165" i="187" s="1"/>
  <c r="D161" i="187"/>
  <c r="D165" i="187" s="1"/>
  <c r="C161" i="187"/>
  <c r="C165" i="187" s="1"/>
  <c r="I160" i="187"/>
  <c r="H160" i="187"/>
  <c r="G160" i="187"/>
  <c r="F160" i="187"/>
  <c r="E160" i="187"/>
  <c r="D160" i="187"/>
  <c r="C160" i="187"/>
  <c r="I158" i="187"/>
  <c r="I159" i="187" s="1"/>
  <c r="H158" i="187"/>
  <c r="H159" i="187" s="1"/>
  <c r="G158" i="187"/>
  <c r="G159" i="187" s="1"/>
  <c r="F158" i="187"/>
  <c r="F159" i="187" s="1"/>
  <c r="E158" i="187"/>
  <c r="E159" i="187" s="1"/>
  <c r="D158" i="187"/>
  <c r="D159" i="187" s="1"/>
  <c r="C158" i="187"/>
  <c r="C159" i="187" s="1"/>
  <c r="I150" i="187"/>
  <c r="H150" i="187"/>
  <c r="G150" i="187"/>
  <c r="F150" i="187"/>
  <c r="E150" i="187"/>
  <c r="D150" i="187"/>
  <c r="C150" i="187"/>
  <c r="I147" i="187"/>
  <c r="I151" i="187" s="1"/>
  <c r="H147" i="187"/>
  <c r="H151" i="187" s="1"/>
  <c r="G147" i="187"/>
  <c r="G151" i="187" s="1"/>
  <c r="F147" i="187"/>
  <c r="F151" i="187" s="1"/>
  <c r="E147" i="187"/>
  <c r="E151" i="187" s="1"/>
  <c r="D147" i="187"/>
  <c r="D151" i="187" s="1"/>
  <c r="C147" i="187"/>
  <c r="C151" i="187" s="1"/>
  <c r="I146" i="187"/>
  <c r="H146" i="187"/>
  <c r="G146" i="187"/>
  <c r="F146" i="187"/>
  <c r="E146" i="187"/>
  <c r="D146" i="187"/>
  <c r="C146" i="187"/>
  <c r="I144" i="187"/>
  <c r="I145" i="187" s="1"/>
  <c r="H144" i="187"/>
  <c r="H145" i="187" s="1"/>
  <c r="G144" i="187"/>
  <c r="G145" i="187" s="1"/>
  <c r="F144" i="187"/>
  <c r="F145" i="187" s="1"/>
  <c r="E144" i="187"/>
  <c r="E145" i="187" s="1"/>
  <c r="D144" i="187"/>
  <c r="D145" i="187" s="1"/>
  <c r="C144" i="187"/>
  <c r="C145" i="187" s="1"/>
  <c r="I136" i="187"/>
  <c r="H136" i="187"/>
  <c r="G136" i="187"/>
  <c r="F136" i="187"/>
  <c r="E136" i="187"/>
  <c r="D136" i="187"/>
  <c r="C136" i="187"/>
  <c r="I133" i="187"/>
  <c r="I137" i="187" s="1"/>
  <c r="H133" i="187"/>
  <c r="H137" i="187" s="1"/>
  <c r="G133" i="187"/>
  <c r="G137" i="187" s="1"/>
  <c r="F133" i="187"/>
  <c r="F137" i="187" s="1"/>
  <c r="E133" i="187"/>
  <c r="E137" i="187" s="1"/>
  <c r="D133" i="187"/>
  <c r="D137" i="187" s="1"/>
  <c r="C133" i="187"/>
  <c r="C137" i="187" s="1"/>
  <c r="I132" i="187"/>
  <c r="H132" i="187"/>
  <c r="G132" i="187"/>
  <c r="F132" i="187"/>
  <c r="E132" i="187"/>
  <c r="D132" i="187"/>
  <c r="C132" i="187"/>
  <c r="I130" i="187"/>
  <c r="I131" i="187" s="1"/>
  <c r="H130" i="187"/>
  <c r="H131" i="187" s="1"/>
  <c r="G130" i="187"/>
  <c r="G131" i="187" s="1"/>
  <c r="F130" i="187"/>
  <c r="F131" i="187" s="1"/>
  <c r="E130" i="187"/>
  <c r="E131" i="187" s="1"/>
  <c r="D130" i="187"/>
  <c r="D131" i="187" s="1"/>
  <c r="C130" i="187"/>
  <c r="C131" i="187" s="1"/>
  <c r="I120" i="187"/>
  <c r="H120" i="187"/>
  <c r="G120" i="187"/>
  <c r="F120" i="187"/>
  <c r="E120" i="187"/>
  <c r="D120" i="187"/>
  <c r="C120" i="187"/>
  <c r="I117" i="187"/>
  <c r="I121" i="187" s="1"/>
  <c r="H117" i="187"/>
  <c r="H121" i="187" s="1"/>
  <c r="G117" i="187"/>
  <c r="G121" i="187" s="1"/>
  <c r="F117" i="187"/>
  <c r="F121" i="187" s="1"/>
  <c r="E117" i="187"/>
  <c r="E121" i="187" s="1"/>
  <c r="D117" i="187"/>
  <c r="D121" i="187" s="1"/>
  <c r="C117" i="187"/>
  <c r="C121" i="187" s="1"/>
  <c r="I116" i="187"/>
  <c r="H116" i="187"/>
  <c r="G116" i="187"/>
  <c r="F116" i="187"/>
  <c r="E116" i="187"/>
  <c r="D116" i="187"/>
  <c r="C116" i="187"/>
  <c r="I114" i="187"/>
  <c r="I115" i="187" s="1"/>
  <c r="H114" i="187"/>
  <c r="H115" i="187" s="1"/>
  <c r="G114" i="187"/>
  <c r="G115" i="187" s="1"/>
  <c r="F114" i="187"/>
  <c r="F115" i="187" s="1"/>
  <c r="E114" i="187"/>
  <c r="E115" i="187" s="1"/>
  <c r="D114" i="187"/>
  <c r="D115" i="187" s="1"/>
  <c r="C114" i="187"/>
  <c r="C115" i="187" s="1"/>
  <c r="I104" i="187"/>
  <c r="H104" i="187"/>
  <c r="G104" i="187"/>
  <c r="F104" i="187"/>
  <c r="E104" i="187"/>
  <c r="D104" i="187"/>
  <c r="C104" i="187"/>
  <c r="I101" i="187"/>
  <c r="I105" i="187" s="1"/>
  <c r="H101" i="187"/>
  <c r="H105" i="187" s="1"/>
  <c r="G101" i="187"/>
  <c r="G105" i="187" s="1"/>
  <c r="F101" i="187"/>
  <c r="F105" i="187" s="1"/>
  <c r="E101" i="187"/>
  <c r="E105" i="187" s="1"/>
  <c r="D101" i="187"/>
  <c r="D105" i="187" s="1"/>
  <c r="C101" i="187"/>
  <c r="C105" i="187" s="1"/>
  <c r="I100" i="187"/>
  <c r="H100" i="187"/>
  <c r="G100" i="187"/>
  <c r="F100" i="187"/>
  <c r="E100" i="187"/>
  <c r="D100" i="187"/>
  <c r="C100" i="187"/>
  <c r="I98" i="187"/>
  <c r="I99" i="187" s="1"/>
  <c r="H98" i="187"/>
  <c r="H99" i="187" s="1"/>
  <c r="G98" i="187"/>
  <c r="G99" i="187" s="1"/>
  <c r="F98" i="187"/>
  <c r="F99" i="187" s="1"/>
  <c r="E98" i="187"/>
  <c r="E99" i="187" s="1"/>
  <c r="D98" i="187"/>
  <c r="D99" i="187" s="1"/>
  <c r="C98" i="187"/>
  <c r="C99" i="187" s="1"/>
  <c r="I90" i="187"/>
  <c r="H90" i="187"/>
  <c r="G90" i="187"/>
  <c r="F90" i="187"/>
  <c r="E90" i="187"/>
  <c r="D90" i="187"/>
  <c r="C90" i="187"/>
  <c r="I87" i="187"/>
  <c r="I91" i="187" s="1"/>
  <c r="H87" i="187"/>
  <c r="H91" i="187" s="1"/>
  <c r="G87" i="187"/>
  <c r="G91" i="187" s="1"/>
  <c r="F87" i="187"/>
  <c r="F91" i="187" s="1"/>
  <c r="E87" i="187"/>
  <c r="E91" i="187" s="1"/>
  <c r="D87" i="187"/>
  <c r="D91" i="187" s="1"/>
  <c r="C87" i="187"/>
  <c r="C91" i="187" s="1"/>
  <c r="I86" i="187"/>
  <c r="H86" i="187"/>
  <c r="G86" i="187"/>
  <c r="F86" i="187"/>
  <c r="E86" i="187"/>
  <c r="D86" i="187"/>
  <c r="C86" i="187"/>
  <c r="I84" i="187"/>
  <c r="I85" i="187" s="1"/>
  <c r="H84" i="187"/>
  <c r="H85" i="187" s="1"/>
  <c r="G84" i="187"/>
  <c r="G85" i="187" s="1"/>
  <c r="F84" i="187"/>
  <c r="F85" i="187" s="1"/>
  <c r="E84" i="187"/>
  <c r="E85" i="187" s="1"/>
  <c r="D84" i="187"/>
  <c r="D85" i="187" s="1"/>
  <c r="C84" i="187"/>
  <c r="C85" i="187" s="1"/>
  <c r="I74" i="187"/>
  <c r="H74" i="187"/>
  <c r="G74" i="187"/>
  <c r="F74" i="187"/>
  <c r="E74" i="187"/>
  <c r="D74" i="187"/>
  <c r="C74" i="187"/>
  <c r="I71" i="187"/>
  <c r="I75" i="187" s="1"/>
  <c r="H71" i="187"/>
  <c r="H75" i="187" s="1"/>
  <c r="G71" i="187"/>
  <c r="G75" i="187" s="1"/>
  <c r="F71" i="187"/>
  <c r="F75" i="187" s="1"/>
  <c r="E71" i="187"/>
  <c r="E75" i="187" s="1"/>
  <c r="D71" i="187"/>
  <c r="D75" i="187" s="1"/>
  <c r="C71" i="187"/>
  <c r="C75" i="187" s="1"/>
  <c r="I70" i="187"/>
  <c r="H70" i="187"/>
  <c r="G70" i="187"/>
  <c r="F70" i="187"/>
  <c r="E70" i="187"/>
  <c r="D70" i="187"/>
  <c r="C70" i="187"/>
  <c r="I68" i="187"/>
  <c r="I69" i="187" s="1"/>
  <c r="H68" i="187"/>
  <c r="H69" i="187" s="1"/>
  <c r="G68" i="187"/>
  <c r="G69" i="187" s="1"/>
  <c r="F68" i="187"/>
  <c r="F69" i="187" s="1"/>
  <c r="E68" i="187"/>
  <c r="E69" i="187" s="1"/>
  <c r="D68" i="187"/>
  <c r="D69" i="187" s="1"/>
  <c r="C68" i="187"/>
  <c r="C69" i="187" s="1"/>
  <c r="I60" i="187"/>
  <c r="H60" i="187"/>
  <c r="G60" i="187"/>
  <c r="F60" i="187"/>
  <c r="E60" i="187"/>
  <c r="D60" i="187"/>
  <c r="C60" i="187"/>
  <c r="I57" i="187"/>
  <c r="I61" i="187" s="1"/>
  <c r="H57" i="187"/>
  <c r="H61" i="187" s="1"/>
  <c r="G57" i="187"/>
  <c r="G61" i="187" s="1"/>
  <c r="F57" i="187"/>
  <c r="F61" i="187" s="1"/>
  <c r="E57" i="187"/>
  <c r="E61" i="187" s="1"/>
  <c r="D57" i="187"/>
  <c r="D61" i="187" s="1"/>
  <c r="C57" i="187"/>
  <c r="C61" i="187" s="1"/>
  <c r="I56" i="187"/>
  <c r="H56" i="187"/>
  <c r="G56" i="187"/>
  <c r="F56" i="187"/>
  <c r="E56" i="187"/>
  <c r="D56" i="187"/>
  <c r="C56" i="187"/>
  <c r="I54" i="187"/>
  <c r="I55" i="187" s="1"/>
  <c r="H54" i="187"/>
  <c r="H55" i="187" s="1"/>
  <c r="G54" i="187"/>
  <c r="G55" i="187" s="1"/>
  <c r="F54" i="187"/>
  <c r="F55" i="187" s="1"/>
  <c r="E54" i="187"/>
  <c r="E55" i="187" s="1"/>
  <c r="D54" i="187"/>
  <c r="D55" i="187" s="1"/>
  <c r="C54" i="187"/>
  <c r="C55" i="187" s="1"/>
  <c r="I44" i="187"/>
  <c r="H44" i="187"/>
  <c r="G44" i="187"/>
  <c r="F44" i="187"/>
  <c r="E44" i="187"/>
  <c r="D44" i="187"/>
  <c r="C44" i="187"/>
  <c r="I41" i="187"/>
  <c r="I45" i="187" s="1"/>
  <c r="H41" i="187"/>
  <c r="H45" i="187" s="1"/>
  <c r="G41" i="187"/>
  <c r="G45" i="187" s="1"/>
  <c r="F41" i="187"/>
  <c r="F45" i="187" s="1"/>
  <c r="E41" i="187"/>
  <c r="E45" i="187" s="1"/>
  <c r="D41" i="187"/>
  <c r="D45" i="187" s="1"/>
  <c r="C41" i="187"/>
  <c r="C45" i="187" s="1"/>
  <c r="I40" i="187"/>
  <c r="H40" i="187"/>
  <c r="G40" i="187"/>
  <c r="F40" i="187"/>
  <c r="E40" i="187"/>
  <c r="D40" i="187"/>
  <c r="C40" i="187"/>
  <c r="I38" i="187"/>
  <c r="I39" i="187" s="1"/>
  <c r="H38" i="187"/>
  <c r="H39" i="187" s="1"/>
  <c r="G38" i="187"/>
  <c r="G39" i="187" s="1"/>
  <c r="F38" i="187"/>
  <c r="F39" i="187" s="1"/>
  <c r="E38" i="187"/>
  <c r="E39" i="187" s="1"/>
  <c r="D38" i="187"/>
  <c r="D39" i="187" s="1"/>
  <c r="C38" i="187"/>
  <c r="C39" i="187" s="1"/>
  <c r="I30" i="187"/>
  <c r="H30" i="187"/>
  <c r="G30" i="187"/>
  <c r="F30" i="187"/>
  <c r="E30" i="187"/>
  <c r="D30" i="187"/>
  <c r="C30" i="187"/>
  <c r="I27" i="187"/>
  <c r="I31" i="187" s="1"/>
  <c r="H27" i="187"/>
  <c r="H31" i="187" s="1"/>
  <c r="G27" i="187"/>
  <c r="G31" i="187" s="1"/>
  <c r="F27" i="187"/>
  <c r="F31" i="187" s="1"/>
  <c r="E27" i="187"/>
  <c r="E31" i="187" s="1"/>
  <c r="D27" i="187"/>
  <c r="D31" i="187" s="1"/>
  <c r="C27" i="187"/>
  <c r="C31" i="187" s="1"/>
  <c r="I26" i="187"/>
  <c r="H26" i="187"/>
  <c r="G26" i="187"/>
  <c r="F26" i="187"/>
  <c r="E26" i="187"/>
  <c r="D26" i="187"/>
  <c r="C26" i="187"/>
  <c r="I24" i="187"/>
  <c r="I25" i="187" s="1"/>
  <c r="H24" i="187"/>
  <c r="H25" i="187" s="1"/>
  <c r="G24" i="187"/>
  <c r="G25" i="187" s="1"/>
  <c r="F24" i="187"/>
  <c r="F25" i="187" s="1"/>
  <c r="E24" i="187"/>
  <c r="E25" i="187" s="1"/>
  <c r="D24" i="187"/>
  <c r="D25" i="187" s="1"/>
  <c r="C24" i="187"/>
  <c r="C25" i="187" s="1"/>
  <c r="I16" i="187"/>
  <c r="H16" i="187"/>
  <c r="G16" i="187"/>
  <c r="F16" i="187"/>
  <c r="E16" i="187"/>
  <c r="D16" i="187"/>
  <c r="C16" i="187"/>
  <c r="I13" i="187"/>
  <c r="I17" i="187" s="1"/>
  <c r="H13" i="187"/>
  <c r="H17" i="187" s="1"/>
  <c r="G13" i="187"/>
  <c r="G17" i="187" s="1"/>
  <c r="F13" i="187"/>
  <c r="F17" i="187" s="1"/>
  <c r="E13" i="187"/>
  <c r="E17" i="187" s="1"/>
  <c r="D13" i="187"/>
  <c r="D17" i="187" s="1"/>
  <c r="C13" i="187"/>
  <c r="C17" i="187" s="1"/>
  <c r="I12" i="187"/>
  <c r="H12" i="187"/>
  <c r="G12" i="187"/>
  <c r="F12" i="187"/>
  <c r="E12" i="187"/>
  <c r="D12" i="187"/>
  <c r="C12" i="187"/>
  <c r="I10" i="187"/>
  <c r="I11" i="187" s="1"/>
  <c r="H10" i="187"/>
  <c r="H11" i="187" s="1"/>
  <c r="G10" i="187"/>
  <c r="G11" i="187" s="1"/>
  <c r="F10" i="187"/>
  <c r="F11" i="187" s="1"/>
  <c r="E10" i="187"/>
  <c r="E11" i="187" s="1"/>
  <c r="D10" i="187"/>
  <c r="D11" i="187" s="1"/>
  <c r="C10" i="187"/>
  <c r="C11" i="187" s="1"/>
  <c r="I192" i="186"/>
  <c r="H192" i="186"/>
  <c r="G192" i="186"/>
  <c r="F192" i="186"/>
  <c r="E192" i="186"/>
  <c r="D192" i="186"/>
  <c r="C192" i="186"/>
  <c r="I189" i="186"/>
  <c r="I193" i="186" s="1"/>
  <c r="H189" i="186"/>
  <c r="H193" i="186" s="1"/>
  <c r="G189" i="186"/>
  <c r="G193" i="186" s="1"/>
  <c r="F189" i="186"/>
  <c r="F193" i="186" s="1"/>
  <c r="E189" i="186"/>
  <c r="E193" i="186" s="1"/>
  <c r="D189" i="186"/>
  <c r="D193" i="186" s="1"/>
  <c r="C189" i="186"/>
  <c r="C193" i="186" s="1"/>
  <c r="I188" i="186"/>
  <c r="H188" i="186"/>
  <c r="G188" i="186"/>
  <c r="F188" i="186"/>
  <c r="E188" i="186"/>
  <c r="D188" i="186"/>
  <c r="C188" i="186"/>
  <c r="I186" i="186"/>
  <c r="I187" i="186" s="1"/>
  <c r="H186" i="186"/>
  <c r="H187" i="186" s="1"/>
  <c r="G186" i="186"/>
  <c r="G187" i="186" s="1"/>
  <c r="F186" i="186"/>
  <c r="F187" i="186" s="1"/>
  <c r="E186" i="186"/>
  <c r="E187" i="186" s="1"/>
  <c r="D186" i="186"/>
  <c r="D187" i="186" s="1"/>
  <c r="C186" i="186"/>
  <c r="C187" i="186" s="1"/>
  <c r="I178" i="186"/>
  <c r="H178" i="186"/>
  <c r="G178" i="186"/>
  <c r="F178" i="186"/>
  <c r="E178" i="186"/>
  <c r="D178" i="186"/>
  <c r="C178" i="186"/>
  <c r="I175" i="186"/>
  <c r="I179" i="186" s="1"/>
  <c r="H175" i="186"/>
  <c r="H179" i="186" s="1"/>
  <c r="G175" i="186"/>
  <c r="G179" i="186" s="1"/>
  <c r="F175" i="186"/>
  <c r="F179" i="186" s="1"/>
  <c r="E175" i="186"/>
  <c r="E179" i="186" s="1"/>
  <c r="D175" i="186"/>
  <c r="D179" i="186" s="1"/>
  <c r="C175" i="186"/>
  <c r="C179" i="186" s="1"/>
  <c r="I174" i="186"/>
  <c r="H174" i="186"/>
  <c r="G174" i="186"/>
  <c r="F174" i="186"/>
  <c r="E174" i="186"/>
  <c r="D174" i="186"/>
  <c r="C174" i="186"/>
  <c r="I172" i="186"/>
  <c r="I173" i="186" s="1"/>
  <c r="H172" i="186"/>
  <c r="H173" i="186" s="1"/>
  <c r="G172" i="186"/>
  <c r="G173" i="186" s="1"/>
  <c r="F172" i="186"/>
  <c r="F173" i="186" s="1"/>
  <c r="E172" i="186"/>
  <c r="E173" i="186" s="1"/>
  <c r="D172" i="186"/>
  <c r="D173" i="186" s="1"/>
  <c r="C172" i="186"/>
  <c r="C173" i="186" s="1"/>
  <c r="I164" i="186"/>
  <c r="H164" i="186"/>
  <c r="G164" i="186"/>
  <c r="F164" i="186"/>
  <c r="E164" i="186"/>
  <c r="D164" i="186"/>
  <c r="C164" i="186"/>
  <c r="I161" i="186"/>
  <c r="I165" i="186" s="1"/>
  <c r="H161" i="186"/>
  <c r="H165" i="186" s="1"/>
  <c r="G161" i="186"/>
  <c r="G165" i="186" s="1"/>
  <c r="F161" i="186"/>
  <c r="F165" i="186" s="1"/>
  <c r="E161" i="186"/>
  <c r="E165" i="186" s="1"/>
  <c r="D161" i="186"/>
  <c r="D165" i="186" s="1"/>
  <c r="C161" i="186"/>
  <c r="C165" i="186" s="1"/>
  <c r="I160" i="186"/>
  <c r="H160" i="186"/>
  <c r="G160" i="186"/>
  <c r="F160" i="186"/>
  <c r="E160" i="186"/>
  <c r="D160" i="186"/>
  <c r="C160" i="186"/>
  <c r="I158" i="186"/>
  <c r="I159" i="186" s="1"/>
  <c r="H158" i="186"/>
  <c r="H159" i="186" s="1"/>
  <c r="G158" i="186"/>
  <c r="G159" i="186" s="1"/>
  <c r="F158" i="186"/>
  <c r="F159" i="186" s="1"/>
  <c r="E158" i="186"/>
  <c r="E159" i="186" s="1"/>
  <c r="D158" i="186"/>
  <c r="D159" i="186" s="1"/>
  <c r="C158" i="186"/>
  <c r="C159" i="186" s="1"/>
  <c r="I150" i="186"/>
  <c r="H150" i="186"/>
  <c r="G150" i="186"/>
  <c r="F150" i="186"/>
  <c r="E150" i="186"/>
  <c r="D150" i="186"/>
  <c r="C150" i="186"/>
  <c r="I147" i="186"/>
  <c r="I151" i="186" s="1"/>
  <c r="H147" i="186"/>
  <c r="H151" i="186" s="1"/>
  <c r="G147" i="186"/>
  <c r="G151" i="186" s="1"/>
  <c r="F147" i="186"/>
  <c r="F151" i="186" s="1"/>
  <c r="E147" i="186"/>
  <c r="E151" i="186" s="1"/>
  <c r="D147" i="186"/>
  <c r="D151" i="186" s="1"/>
  <c r="C147" i="186"/>
  <c r="C151" i="186" s="1"/>
  <c r="I146" i="186"/>
  <c r="H146" i="186"/>
  <c r="G146" i="186"/>
  <c r="F146" i="186"/>
  <c r="E146" i="186"/>
  <c r="D146" i="186"/>
  <c r="C146" i="186"/>
  <c r="I144" i="186"/>
  <c r="I145" i="186" s="1"/>
  <c r="H144" i="186"/>
  <c r="H145" i="186" s="1"/>
  <c r="G144" i="186"/>
  <c r="G145" i="186" s="1"/>
  <c r="F144" i="186"/>
  <c r="F145" i="186" s="1"/>
  <c r="E144" i="186"/>
  <c r="E145" i="186" s="1"/>
  <c r="D144" i="186"/>
  <c r="D145" i="186" s="1"/>
  <c r="C144" i="186"/>
  <c r="C145" i="186" s="1"/>
  <c r="I136" i="186"/>
  <c r="H136" i="186"/>
  <c r="G136" i="186"/>
  <c r="F136" i="186"/>
  <c r="E136" i="186"/>
  <c r="D136" i="186"/>
  <c r="C136" i="186"/>
  <c r="I133" i="186"/>
  <c r="I137" i="186" s="1"/>
  <c r="H133" i="186"/>
  <c r="H137" i="186" s="1"/>
  <c r="G133" i="186"/>
  <c r="G137" i="186" s="1"/>
  <c r="F133" i="186"/>
  <c r="F137" i="186" s="1"/>
  <c r="E133" i="186"/>
  <c r="E137" i="186" s="1"/>
  <c r="D133" i="186"/>
  <c r="D137" i="186" s="1"/>
  <c r="C133" i="186"/>
  <c r="C137" i="186" s="1"/>
  <c r="I132" i="186"/>
  <c r="H132" i="186"/>
  <c r="G132" i="186"/>
  <c r="F132" i="186"/>
  <c r="E132" i="186"/>
  <c r="D132" i="186"/>
  <c r="C132" i="186"/>
  <c r="I130" i="186"/>
  <c r="I131" i="186" s="1"/>
  <c r="H130" i="186"/>
  <c r="H131" i="186" s="1"/>
  <c r="G130" i="186"/>
  <c r="G131" i="186" s="1"/>
  <c r="F130" i="186"/>
  <c r="F131" i="186" s="1"/>
  <c r="E130" i="186"/>
  <c r="E131" i="186" s="1"/>
  <c r="D130" i="186"/>
  <c r="D131" i="186" s="1"/>
  <c r="C130" i="186"/>
  <c r="C131" i="186" s="1"/>
  <c r="I120" i="186"/>
  <c r="H120" i="186"/>
  <c r="G120" i="186"/>
  <c r="F120" i="186"/>
  <c r="E120" i="186"/>
  <c r="D120" i="186"/>
  <c r="C120" i="186"/>
  <c r="I117" i="186"/>
  <c r="I121" i="186" s="1"/>
  <c r="H117" i="186"/>
  <c r="H121" i="186" s="1"/>
  <c r="G117" i="186"/>
  <c r="G121" i="186" s="1"/>
  <c r="F117" i="186"/>
  <c r="F121" i="186" s="1"/>
  <c r="E117" i="186"/>
  <c r="E121" i="186" s="1"/>
  <c r="D117" i="186"/>
  <c r="D121" i="186" s="1"/>
  <c r="C117" i="186"/>
  <c r="C121" i="186" s="1"/>
  <c r="I116" i="186"/>
  <c r="H116" i="186"/>
  <c r="G116" i="186"/>
  <c r="F116" i="186"/>
  <c r="E116" i="186"/>
  <c r="D116" i="186"/>
  <c r="C116" i="186"/>
  <c r="I114" i="186"/>
  <c r="I115" i="186" s="1"/>
  <c r="H114" i="186"/>
  <c r="H115" i="186" s="1"/>
  <c r="G114" i="186"/>
  <c r="G115" i="186" s="1"/>
  <c r="F114" i="186"/>
  <c r="F115" i="186" s="1"/>
  <c r="E114" i="186"/>
  <c r="E115" i="186" s="1"/>
  <c r="D114" i="186"/>
  <c r="D115" i="186" s="1"/>
  <c r="C114" i="186"/>
  <c r="C115" i="186" s="1"/>
  <c r="I104" i="186"/>
  <c r="H104" i="186"/>
  <c r="G104" i="186"/>
  <c r="F104" i="186"/>
  <c r="E104" i="186"/>
  <c r="D104" i="186"/>
  <c r="C104" i="186"/>
  <c r="I101" i="186"/>
  <c r="I105" i="186" s="1"/>
  <c r="H101" i="186"/>
  <c r="H105" i="186" s="1"/>
  <c r="G101" i="186"/>
  <c r="G105" i="186" s="1"/>
  <c r="F101" i="186"/>
  <c r="F105" i="186" s="1"/>
  <c r="E101" i="186"/>
  <c r="E105" i="186" s="1"/>
  <c r="D101" i="186"/>
  <c r="D105" i="186" s="1"/>
  <c r="C101" i="186"/>
  <c r="C105" i="186" s="1"/>
  <c r="I100" i="186"/>
  <c r="H100" i="186"/>
  <c r="G100" i="186"/>
  <c r="F100" i="186"/>
  <c r="E100" i="186"/>
  <c r="D100" i="186"/>
  <c r="C100" i="186"/>
  <c r="I98" i="186"/>
  <c r="I99" i="186" s="1"/>
  <c r="H98" i="186"/>
  <c r="H99" i="186" s="1"/>
  <c r="G98" i="186"/>
  <c r="G99" i="186" s="1"/>
  <c r="F98" i="186"/>
  <c r="F99" i="186" s="1"/>
  <c r="E98" i="186"/>
  <c r="E99" i="186" s="1"/>
  <c r="D98" i="186"/>
  <c r="D99" i="186" s="1"/>
  <c r="C98" i="186"/>
  <c r="C99" i="186" s="1"/>
  <c r="I90" i="186"/>
  <c r="H90" i="186"/>
  <c r="G90" i="186"/>
  <c r="F90" i="186"/>
  <c r="E90" i="186"/>
  <c r="D90" i="186"/>
  <c r="C90" i="186"/>
  <c r="I87" i="186"/>
  <c r="I91" i="186" s="1"/>
  <c r="H87" i="186"/>
  <c r="H91" i="186" s="1"/>
  <c r="G87" i="186"/>
  <c r="G91" i="186" s="1"/>
  <c r="F87" i="186"/>
  <c r="F91" i="186" s="1"/>
  <c r="E87" i="186"/>
  <c r="E91" i="186" s="1"/>
  <c r="D87" i="186"/>
  <c r="D91" i="186" s="1"/>
  <c r="C87" i="186"/>
  <c r="C91" i="186" s="1"/>
  <c r="I86" i="186"/>
  <c r="H86" i="186"/>
  <c r="G86" i="186"/>
  <c r="F86" i="186"/>
  <c r="E86" i="186"/>
  <c r="D86" i="186"/>
  <c r="C86" i="186"/>
  <c r="I84" i="186"/>
  <c r="I85" i="186" s="1"/>
  <c r="H84" i="186"/>
  <c r="H85" i="186" s="1"/>
  <c r="G84" i="186"/>
  <c r="G85" i="186" s="1"/>
  <c r="F84" i="186"/>
  <c r="F85" i="186" s="1"/>
  <c r="E84" i="186"/>
  <c r="E85" i="186" s="1"/>
  <c r="D84" i="186"/>
  <c r="D85" i="186" s="1"/>
  <c r="C84" i="186"/>
  <c r="C85" i="186" s="1"/>
  <c r="I74" i="186"/>
  <c r="H74" i="186"/>
  <c r="G74" i="186"/>
  <c r="F74" i="186"/>
  <c r="E74" i="186"/>
  <c r="D74" i="186"/>
  <c r="C74" i="186"/>
  <c r="I71" i="186"/>
  <c r="I75" i="186" s="1"/>
  <c r="H71" i="186"/>
  <c r="H75" i="186" s="1"/>
  <c r="G71" i="186"/>
  <c r="G75" i="186" s="1"/>
  <c r="F71" i="186"/>
  <c r="F75" i="186" s="1"/>
  <c r="E71" i="186"/>
  <c r="E75" i="186" s="1"/>
  <c r="D71" i="186"/>
  <c r="D75" i="186" s="1"/>
  <c r="C71" i="186"/>
  <c r="C75" i="186" s="1"/>
  <c r="I70" i="186"/>
  <c r="H70" i="186"/>
  <c r="G70" i="186"/>
  <c r="F70" i="186"/>
  <c r="E70" i="186"/>
  <c r="D70" i="186"/>
  <c r="C70" i="186"/>
  <c r="I68" i="186"/>
  <c r="I69" i="186" s="1"/>
  <c r="H68" i="186"/>
  <c r="H69" i="186" s="1"/>
  <c r="G68" i="186"/>
  <c r="G69" i="186" s="1"/>
  <c r="F68" i="186"/>
  <c r="F69" i="186" s="1"/>
  <c r="E68" i="186"/>
  <c r="E69" i="186" s="1"/>
  <c r="D68" i="186"/>
  <c r="D69" i="186" s="1"/>
  <c r="C68" i="186"/>
  <c r="C69" i="186" s="1"/>
  <c r="I60" i="186"/>
  <c r="H60" i="186"/>
  <c r="G60" i="186"/>
  <c r="F60" i="186"/>
  <c r="E60" i="186"/>
  <c r="D60" i="186"/>
  <c r="C60" i="186"/>
  <c r="I57" i="186"/>
  <c r="I61" i="186" s="1"/>
  <c r="H57" i="186"/>
  <c r="H61" i="186" s="1"/>
  <c r="G57" i="186"/>
  <c r="G61" i="186" s="1"/>
  <c r="F57" i="186"/>
  <c r="F61" i="186" s="1"/>
  <c r="E57" i="186"/>
  <c r="E61" i="186" s="1"/>
  <c r="D57" i="186"/>
  <c r="D61" i="186" s="1"/>
  <c r="C57" i="186"/>
  <c r="C61" i="186" s="1"/>
  <c r="I56" i="186"/>
  <c r="H56" i="186"/>
  <c r="G56" i="186"/>
  <c r="F56" i="186"/>
  <c r="E56" i="186"/>
  <c r="D56" i="186"/>
  <c r="C56" i="186"/>
  <c r="I54" i="186"/>
  <c r="I55" i="186" s="1"/>
  <c r="H54" i="186"/>
  <c r="H55" i="186" s="1"/>
  <c r="G54" i="186"/>
  <c r="G55" i="186" s="1"/>
  <c r="F54" i="186"/>
  <c r="F55" i="186" s="1"/>
  <c r="E54" i="186"/>
  <c r="E55" i="186" s="1"/>
  <c r="D54" i="186"/>
  <c r="D55" i="186" s="1"/>
  <c r="C54" i="186"/>
  <c r="C55" i="186" s="1"/>
  <c r="I44" i="186"/>
  <c r="H44" i="186"/>
  <c r="G44" i="186"/>
  <c r="F44" i="186"/>
  <c r="E44" i="186"/>
  <c r="D44" i="186"/>
  <c r="C44" i="186"/>
  <c r="I41" i="186"/>
  <c r="I45" i="186" s="1"/>
  <c r="H41" i="186"/>
  <c r="H45" i="186" s="1"/>
  <c r="G41" i="186"/>
  <c r="G45" i="186" s="1"/>
  <c r="F41" i="186"/>
  <c r="F45" i="186" s="1"/>
  <c r="E41" i="186"/>
  <c r="E45" i="186" s="1"/>
  <c r="D41" i="186"/>
  <c r="D45" i="186" s="1"/>
  <c r="C41" i="186"/>
  <c r="C45" i="186" s="1"/>
  <c r="I40" i="186"/>
  <c r="H40" i="186"/>
  <c r="G40" i="186"/>
  <c r="F40" i="186"/>
  <c r="E40" i="186"/>
  <c r="D40" i="186"/>
  <c r="C40" i="186"/>
  <c r="I38" i="186"/>
  <c r="I39" i="186" s="1"/>
  <c r="H38" i="186"/>
  <c r="H39" i="186" s="1"/>
  <c r="G38" i="186"/>
  <c r="G39" i="186" s="1"/>
  <c r="F38" i="186"/>
  <c r="F39" i="186" s="1"/>
  <c r="E38" i="186"/>
  <c r="E39" i="186" s="1"/>
  <c r="D38" i="186"/>
  <c r="D39" i="186" s="1"/>
  <c r="C38" i="186"/>
  <c r="C39" i="186" s="1"/>
  <c r="I30" i="186"/>
  <c r="H30" i="186"/>
  <c r="G30" i="186"/>
  <c r="F30" i="186"/>
  <c r="E30" i="186"/>
  <c r="D30" i="186"/>
  <c r="C30" i="186"/>
  <c r="I27" i="186"/>
  <c r="I31" i="186" s="1"/>
  <c r="H27" i="186"/>
  <c r="H31" i="186" s="1"/>
  <c r="G27" i="186"/>
  <c r="G31" i="186" s="1"/>
  <c r="F27" i="186"/>
  <c r="F31" i="186" s="1"/>
  <c r="E27" i="186"/>
  <c r="E31" i="186" s="1"/>
  <c r="D27" i="186"/>
  <c r="D31" i="186" s="1"/>
  <c r="C27" i="186"/>
  <c r="C31" i="186" s="1"/>
  <c r="I26" i="186"/>
  <c r="H26" i="186"/>
  <c r="G26" i="186"/>
  <c r="F26" i="186"/>
  <c r="E26" i="186"/>
  <c r="D26" i="186"/>
  <c r="C26" i="186"/>
  <c r="I24" i="186"/>
  <c r="I25" i="186" s="1"/>
  <c r="H24" i="186"/>
  <c r="H25" i="186" s="1"/>
  <c r="G24" i="186"/>
  <c r="G25" i="186" s="1"/>
  <c r="F24" i="186"/>
  <c r="F25" i="186" s="1"/>
  <c r="E24" i="186"/>
  <c r="E25" i="186" s="1"/>
  <c r="D24" i="186"/>
  <c r="D25" i="186" s="1"/>
  <c r="C24" i="186"/>
  <c r="C25" i="186" s="1"/>
  <c r="I16" i="186"/>
  <c r="H16" i="186"/>
  <c r="G16" i="186"/>
  <c r="F16" i="186"/>
  <c r="E16" i="186"/>
  <c r="D16" i="186"/>
  <c r="C16" i="186"/>
  <c r="I13" i="186"/>
  <c r="I17" i="186" s="1"/>
  <c r="H13" i="186"/>
  <c r="H17" i="186" s="1"/>
  <c r="G13" i="186"/>
  <c r="G17" i="186" s="1"/>
  <c r="F13" i="186"/>
  <c r="F17" i="186" s="1"/>
  <c r="E13" i="186"/>
  <c r="E17" i="186" s="1"/>
  <c r="D13" i="186"/>
  <c r="D17" i="186" s="1"/>
  <c r="C13" i="186"/>
  <c r="C17" i="186" s="1"/>
  <c r="I12" i="186"/>
  <c r="H12" i="186"/>
  <c r="G12" i="186"/>
  <c r="F12" i="186"/>
  <c r="E12" i="186"/>
  <c r="D12" i="186"/>
  <c r="C12" i="186"/>
  <c r="I10" i="186"/>
  <c r="I11" i="186" s="1"/>
  <c r="H10" i="186"/>
  <c r="H11" i="186" s="1"/>
  <c r="G10" i="186"/>
  <c r="G11" i="186" s="1"/>
  <c r="F10" i="186"/>
  <c r="F11" i="186" s="1"/>
  <c r="E10" i="186"/>
  <c r="E11" i="186" s="1"/>
  <c r="D10" i="186"/>
  <c r="D11" i="186" s="1"/>
  <c r="C10" i="186"/>
  <c r="C11" i="186" s="1"/>
  <c r="I192" i="185"/>
  <c r="H192" i="185"/>
  <c r="G192" i="185"/>
  <c r="F192" i="185"/>
  <c r="E192" i="185"/>
  <c r="D192" i="185"/>
  <c r="C192" i="185"/>
  <c r="I189" i="185"/>
  <c r="I193" i="185" s="1"/>
  <c r="H189" i="185"/>
  <c r="H193" i="185" s="1"/>
  <c r="G189" i="185"/>
  <c r="G193" i="185" s="1"/>
  <c r="F189" i="185"/>
  <c r="F193" i="185" s="1"/>
  <c r="E189" i="185"/>
  <c r="E193" i="185" s="1"/>
  <c r="D189" i="185"/>
  <c r="D193" i="185" s="1"/>
  <c r="C189" i="185"/>
  <c r="C193" i="185" s="1"/>
  <c r="I188" i="185"/>
  <c r="H188" i="185"/>
  <c r="G188" i="185"/>
  <c r="F188" i="185"/>
  <c r="E188" i="185"/>
  <c r="D188" i="185"/>
  <c r="C188" i="185"/>
  <c r="I186" i="185"/>
  <c r="I187" i="185" s="1"/>
  <c r="H186" i="185"/>
  <c r="H187" i="185" s="1"/>
  <c r="G186" i="185"/>
  <c r="G187" i="185" s="1"/>
  <c r="F186" i="185"/>
  <c r="F187" i="185" s="1"/>
  <c r="E186" i="185"/>
  <c r="E187" i="185" s="1"/>
  <c r="D186" i="185"/>
  <c r="D187" i="185" s="1"/>
  <c r="C186" i="185"/>
  <c r="C187" i="185" s="1"/>
  <c r="I178" i="185"/>
  <c r="H178" i="185"/>
  <c r="G178" i="185"/>
  <c r="F178" i="185"/>
  <c r="E178" i="185"/>
  <c r="D178" i="185"/>
  <c r="C178" i="185"/>
  <c r="I175" i="185"/>
  <c r="I179" i="185" s="1"/>
  <c r="H175" i="185"/>
  <c r="H179" i="185" s="1"/>
  <c r="G175" i="185"/>
  <c r="G179" i="185" s="1"/>
  <c r="F175" i="185"/>
  <c r="F179" i="185" s="1"/>
  <c r="E175" i="185"/>
  <c r="E179" i="185" s="1"/>
  <c r="D175" i="185"/>
  <c r="D179" i="185" s="1"/>
  <c r="C175" i="185"/>
  <c r="C179" i="185" s="1"/>
  <c r="I174" i="185"/>
  <c r="H174" i="185"/>
  <c r="G174" i="185"/>
  <c r="F174" i="185"/>
  <c r="E174" i="185"/>
  <c r="D174" i="185"/>
  <c r="C174" i="185"/>
  <c r="I172" i="185"/>
  <c r="I173" i="185" s="1"/>
  <c r="H172" i="185"/>
  <c r="H173" i="185" s="1"/>
  <c r="G172" i="185"/>
  <c r="G173" i="185" s="1"/>
  <c r="F172" i="185"/>
  <c r="F173" i="185" s="1"/>
  <c r="E172" i="185"/>
  <c r="E173" i="185" s="1"/>
  <c r="D172" i="185"/>
  <c r="D173" i="185" s="1"/>
  <c r="C172" i="185"/>
  <c r="C173" i="185" s="1"/>
  <c r="I164" i="185"/>
  <c r="H164" i="185"/>
  <c r="G164" i="185"/>
  <c r="F164" i="185"/>
  <c r="E164" i="185"/>
  <c r="D164" i="185"/>
  <c r="C164" i="185"/>
  <c r="I161" i="185"/>
  <c r="I165" i="185" s="1"/>
  <c r="H161" i="185"/>
  <c r="H165" i="185" s="1"/>
  <c r="G161" i="185"/>
  <c r="G165" i="185" s="1"/>
  <c r="F161" i="185"/>
  <c r="F165" i="185" s="1"/>
  <c r="E161" i="185"/>
  <c r="E165" i="185" s="1"/>
  <c r="D161" i="185"/>
  <c r="D165" i="185" s="1"/>
  <c r="C161" i="185"/>
  <c r="C165" i="185" s="1"/>
  <c r="I160" i="185"/>
  <c r="H160" i="185"/>
  <c r="G160" i="185"/>
  <c r="F160" i="185"/>
  <c r="E160" i="185"/>
  <c r="D160" i="185"/>
  <c r="C160" i="185"/>
  <c r="I158" i="185"/>
  <c r="I159" i="185" s="1"/>
  <c r="H158" i="185"/>
  <c r="H159" i="185" s="1"/>
  <c r="G158" i="185"/>
  <c r="G159" i="185" s="1"/>
  <c r="F158" i="185"/>
  <c r="F159" i="185" s="1"/>
  <c r="E158" i="185"/>
  <c r="E159" i="185" s="1"/>
  <c r="D158" i="185"/>
  <c r="D159" i="185" s="1"/>
  <c r="C158" i="185"/>
  <c r="C159" i="185" s="1"/>
  <c r="I150" i="185"/>
  <c r="H150" i="185"/>
  <c r="G150" i="185"/>
  <c r="F150" i="185"/>
  <c r="E150" i="185"/>
  <c r="D150" i="185"/>
  <c r="C150" i="185"/>
  <c r="I147" i="185"/>
  <c r="I151" i="185" s="1"/>
  <c r="H147" i="185"/>
  <c r="H151" i="185" s="1"/>
  <c r="G147" i="185"/>
  <c r="G151" i="185" s="1"/>
  <c r="F147" i="185"/>
  <c r="F151" i="185" s="1"/>
  <c r="E147" i="185"/>
  <c r="E151" i="185" s="1"/>
  <c r="D147" i="185"/>
  <c r="D151" i="185" s="1"/>
  <c r="C147" i="185"/>
  <c r="C151" i="185" s="1"/>
  <c r="I146" i="185"/>
  <c r="H146" i="185"/>
  <c r="G146" i="185"/>
  <c r="F146" i="185"/>
  <c r="E146" i="185"/>
  <c r="D146" i="185"/>
  <c r="C146" i="185"/>
  <c r="I144" i="185"/>
  <c r="I145" i="185" s="1"/>
  <c r="H144" i="185"/>
  <c r="H145" i="185" s="1"/>
  <c r="G144" i="185"/>
  <c r="G145" i="185" s="1"/>
  <c r="F144" i="185"/>
  <c r="F145" i="185" s="1"/>
  <c r="E144" i="185"/>
  <c r="E145" i="185" s="1"/>
  <c r="D144" i="185"/>
  <c r="D145" i="185" s="1"/>
  <c r="C144" i="185"/>
  <c r="C145" i="185" s="1"/>
  <c r="I136" i="185"/>
  <c r="H136" i="185"/>
  <c r="G136" i="185"/>
  <c r="F136" i="185"/>
  <c r="E136" i="185"/>
  <c r="D136" i="185"/>
  <c r="C136" i="185"/>
  <c r="I133" i="185"/>
  <c r="I137" i="185" s="1"/>
  <c r="H133" i="185"/>
  <c r="H137" i="185" s="1"/>
  <c r="G133" i="185"/>
  <c r="G137" i="185" s="1"/>
  <c r="F133" i="185"/>
  <c r="F137" i="185" s="1"/>
  <c r="E133" i="185"/>
  <c r="E137" i="185" s="1"/>
  <c r="D133" i="185"/>
  <c r="D137" i="185" s="1"/>
  <c r="C133" i="185"/>
  <c r="C137" i="185" s="1"/>
  <c r="I132" i="185"/>
  <c r="H132" i="185"/>
  <c r="G132" i="185"/>
  <c r="F132" i="185"/>
  <c r="E132" i="185"/>
  <c r="D132" i="185"/>
  <c r="C132" i="185"/>
  <c r="I130" i="185"/>
  <c r="I131" i="185" s="1"/>
  <c r="H130" i="185"/>
  <c r="H131" i="185" s="1"/>
  <c r="G130" i="185"/>
  <c r="G131" i="185" s="1"/>
  <c r="F130" i="185"/>
  <c r="F131" i="185" s="1"/>
  <c r="E130" i="185"/>
  <c r="E131" i="185" s="1"/>
  <c r="D130" i="185"/>
  <c r="D131" i="185" s="1"/>
  <c r="C130" i="185"/>
  <c r="C131" i="185" s="1"/>
  <c r="I120" i="185"/>
  <c r="H120" i="185"/>
  <c r="G120" i="185"/>
  <c r="F120" i="185"/>
  <c r="E120" i="185"/>
  <c r="D120" i="185"/>
  <c r="C120" i="185"/>
  <c r="I117" i="185"/>
  <c r="I121" i="185" s="1"/>
  <c r="H117" i="185"/>
  <c r="H121" i="185" s="1"/>
  <c r="G117" i="185"/>
  <c r="G121" i="185" s="1"/>
  <c r="F117" i="185"/>
  <c r="F121" i="185" s="1"/>
  <c r="E117" i="185"/>
  <c r="E121" i="185" s="1"/>
  <c r="D117" i="185"/>
  <c r="D121" i="185" s="1"/>
  <c r="C117" i="185"/>
  <c r="C121" i="185" s="1"/>
  <c r="I116" i="185"/>
  <c r="H116" i="185"/>
  <c r="G116" i="185"/>
  <c r="F116" i="185"/>
  <c r="E116" i="185"/>
  <c r="D116" i="185"/>
  <c r="C116" i="185"/>
  <c r="I114" i="185"/>
  <c r="I115" i="185" s="1"/>
  <c r="H114" i="185"/>
  <c r="H115" i="185" s="1"/>
  <c r="G114" i="185"/>
  <c r="G115" i="185" s="1"/>
  <c r="F114" i="185"/>
  <c r="F115" i="185" s="1"/>
  <c r="E114" i="185"/>
  <c r="E115" i="185" s="1"/>
  <c r="D114" i="185"/>
  <c r="D115" i="185" s="1"/>
  <c r="C114" i="185"/>
  <c r="C115" i="185" s="1"/>
  <c r="I104" i="185"/>
  <c r="H104" i="185"/>
  <c r="G104" i="185"/>
  <c r="F104" i="185"/>
  <c r="E104" i="185"/>
  <c r="D104" i="185"/>
  <c r="C104" i="185"/>
  <c r="I101" i="185"/>
  <c r="I105" i="185" s="1"/>
  <c r="H101" i="185"/>
  <c r="H105" i="185" s="1"/>
  <c r="G101" i="185"/>
  <c r="G105" i="185" s="1"/>
  <c r="F101" i="185"/>
  <c r="F105" i="185" s="1"/>
  <c r="E101" i="185"/>
  <c r="E105" i="185" s="1"/>
  <c r="D101" i="185"/>
  <c r="D105" i="185" s="1"/>
  <c r="C101" i="185"/>
  <c r="C105" i="185" s="1"/>
  <c r="I100" i="185"/>
  <c r="H100" i="185"/>
  <c r="G100" i="185"/>
  <c r="F100" i="185"/>
  <c r="E100" i="185"/>
  <c r="D100" i="185"/>
  <c r="C100" i="185"/>
  <c r="I98" i="185"/>
  <c r="I99" i="185" s="1"/>
  <c r="H98" i="185"/>
  <c r="H99" i="185" s="1"/>
  <c r="G98" i="185"/>
  <c r="G99" i="185" s="1"/>
  <c r="F98" i="185"/>
  <c r="F99" i="185" s="1"/>
  <c r="E98" i="185"/>
  <c r="E99" i="185" s="1"/>
  <c r="D98" i="185"/>
  <c r="D99" i="185" s="1"/>
  <c r="C98" i="185"/>
  <c r="C99" i="185" s="1"/>
  <c r="I90" i="185"/>
  <c r="H90" i="185"/>
  <c r="G90" i="185"/>
  <c r="F90" i="185"/>
  <c r="E90" i="185"/>
  <c r="D90" i="185"/>
  <c r="C90" i="185"/>
  <c r="I87" i="185"/>
  <c r="I91" i="185" s="1"/>
  <c r="H87" i="185"/>
  <c r="H91" i="185" s="1"/>
  <c r="G87" i="185"/>
  <c r="G91" i="185" s="1"/>
  <c r="F87" i="185"/>
  <c r="F91" i="185" s="1"/>
  <c r="E87" i="185"/>
  <c r="E91" i="185" s="1"/>
  <c r="D87" i="185"/>
  <c r="D91" i="185" s="1"/>
  <c r="C87" i="185"/>
  <c r="C91" i="185" s="1"/>
  <c r="I86" i="185"/>
  <c r="H86" i="185"/>
  <c r="G86" i="185"/>
  <c r="F86" i="185"/>
  <c r="E86" i="185"/>
  <c r="D86" i="185"/>
  <c r="C86" i="185"/>
  <c r="I84" i="185"/>
  <c r="I85" i="185" s="1"/>
  <c r="H84" i="185"/>
  <c r="H85" i="185" s="1"/>
  <c r="G84" i="185"/>
  <c r="G85" i="185" s="1"/>
  <c r="F84" i="185"/>
  <c r="F85" i="185" s="1"/>
  <c r="E84" i="185"/>
  <c r="E85" i="185" s="1"/>
  <c r="D84" i="185"/>
  <c r="D85" i="185" s="1"/>
  <c r="C84" i="185"/>
  <c r="C85" i="185" s="1"/>
  <c r="I74" i="185"/>
  <c r="H74" i="185"/>
  <c r="G74" i="185"/>
  <c r="F74" i="185"/>
  <c r="E74" i="185"/>
  <c r="D74" i="185"/>
  <c r="C74" i="185"/>
  <c r="I71" i="185"/>
  <c r="I75" i="185" s="1"/>
  <c r="H71" i="185"/>
  <c r="H75" i="185" s="1"/>
  <c r="G71" i="185"/>
  <c r="G75" i="185" s="1"/>
  <c r="F71" i="185"/>
  <c r="F75" i="185" s="1"/>
  <c r="E71" i="185"/>
  <c r="E75" i="185" s="1"/>
  <c r="D71" i="185"/>
  <c r="D75" i="185" s="1"/>
  <c r="C71" i="185"/>
  <c r="C75" i="185" s="1"/>
  <c r="I70" i="185"/>
  <c r="H70" i="185"/>
  <c r="G70" i="185"/>
  <c r="F70" i="185"/>
  <c r="E70" i="185"/>
  <c r="D70" i="185"/>
  <c r="C70" i="185"/>
  <c r="I68" i="185"/>
  <c r="I69" i="185" s="1"/>
  <c r="H68" i="185"/>
  <c r="H69" i="185" s="1"/>
  <c r="G68" i="185"/>
  <c r="G69" i="185" s="1"/>
  <c r="F68" i="185"/>
  <c r="F69" i="185" s="1"/>
  <c r="E68" i="185"/>
  <c r="E69" i="185" s="1"/>
  <c r="D68" i="185"/>
  <c r="D69" i="185" s="1"/>
  <c r="C68" i="185"/>
  <c r="C69" i="185" s="1"/>
  <c r="I60" i="185"/>
  <c r="H60" i="185"/>
  <c r="G60" i="185"/>
  <c r="F60" i="185"/>
  <c r="E60" i="185"/>
  <c r="D60" i="185"/>
  <c r="C60" i="185"/>
  <c r="I57" i="185"/>
  <c r="I61" i="185" s="1"/>
  <c r="H57" i="185"/>
  <c r="H61" i="185" s="1"/>
  <c r="G57" i="185"/>
  <c r="G61" i="185" s="1"/>
  <c r="F57" i="185"/>
  <c r="F61" i="185" s="1"/>
  <c r="E57" i="185"/>
  <c r="E61" i="185" s="1"/>
  <c r="D57" i="185"/>
  <c r="D61" i="185" s="1"/>
  <c r="C57" i="185"/>
  <c r="C61" i="185" s="1"/>
  <c r="I56" i="185"/>
  <c r="H56" i="185"/>
  <c r="G56" i="185"/>
  <c r="F56" i="185"/>
  <c r="E56" i="185"/>
  <c r="D56" i="185"/>
  <c r="C56" i="185"/>
  <c r="I54" i="185"/>
  <c r="I55" i="185" s="1"/>
  <c r="H54" i="185"/>
  <c r="H55" i="185" s="1"/>
  <c r="G54" i="185"/>
  <c r="G55" i="185" s="1"/>
  <c r="F54" i="185"/>
  <c r="F55" i="185" s="1"/>
  <c r="E54" i="185"/>
  <c r="E55" i="185" s="1"/>
  <c r="D54" i="185"/>
  <c r="D55" i="185" s="1"/>
  <c r="C54" i="185"/>
  <c r="C55" i="185" s="1"/>
  <c r="I44" i="185"/>
  <c r="H44" i="185"/>
  <c r="G44" i="185"/>
  <c r="F44" i="185"/>
  <c r="E44" i="185"/>
  <c r="D44" i="185"/>
  <c r="C44" i="185"/>
  <c r="I41" i="185"/>
  <c r="I45" i="185" s="1"/>
  <c r="H41" i="185"/>
  <c r="H45" i="185" s="1"/>
  <c r="G41" i="185"/>
  <c r="G45" i="185" s="1"/>
  <c r="F41" i="185"/>
  <c r="F45" i="185" s="1"/>
  <c r="E41" i="185"/>
  <c r="E45" i="185" s="1"/>
  <c r="D41" i="185"/>
  <c r="D45" i="185" s="1"/>
  <c r="C41" i="185"/>
  <c r="C45" i="185" s="1"/>
  <c r="I40" i="185"/>
  <c r="H40" i="185"/>
  <c r="G40" i="185"/>
  <c r="F40" i="185"/>
  <c r="E40" i="185"/>
  <c r="D40" i="185"/>
  <c r="C40" i="185"/>
  <c r="I38" i="185"/>
  <c r="I39" i="185" s="1"/>
  <c r="H38" i="185"/>
  <c r="H39" i="185" s="1"/>
  <c r="G38" i="185"/>
  <c r="G39" i="185" s="1"/>
  <c r="F38" i="185"/>
  <c r="F39" i="185" s="1"/>
  <c r="E38" i="185"/>
  <c r="E39" i="185" s="1"/>
  <c r="D38" i="185"/>
  <c r="D39" i="185" s="1"/>
  <c r="C38" i="185"/>
  <c r="C39" i="185" s="1"/>
  <c r="I30" i="185"/>
  <c r="H30" i="185"/>
  <c r="G30" i="185"/>
  <c r="F30" i="185"/>
  <c r="E30" i="185"/>
  <c r="D30" i="185"/>
  <c r="C30" i="185"/>
  <c r="I27" i="185"/>
  <c r="I31" i="185" s="1"/>
  <c r="H27" i="185"/>
  <c r="H31" i="185" s="1"/>
  <c r="G27" i="185"/>
  <c r="G31" i="185" s="1"/>
  <c r="F27" i="185"/>
  <c r="F31" i="185" s="1"/>
  <c r="E27" i="185"/>
  <c r="E31" i="185" s="1"/>
  <c r="D27" i="185"/>
  <c r="D31" i="185" s="1"/>
  <c r="C27" i="185"/>
  <c r="C31" i="185" s="1"/>
  <c r="I26" i="185"/>
  <c r="H26" i="185"/>
  <c r="G26" i="185"/>
  <c r="F26" i="185"/>
  <c r="E26" i="185"/>
  <c r="D26" i="185"/>
  <c r="C26" i="185"/>
  <c r="I24" i="185"/>
  <c r="I25" i="185" s="1"/>
  <c r="H24" i="185"/>
  <c r="H25" i="185" s="1"/>
  <c r="G24" i="185"/>
  <c r="G25" i="185" s="1"/>
  <c r="F24" i="185"/>
  <c r="F25" i="185" s="1"/>
  <c r="E24" i="185"/>
  <c r="E25" i="185" s="1"/>
  <c r="D24" i="185"/>
  <c r="D25" i="185" s="1"/>
  <c r="C24" i="185"/>
  <c r="C25" i="185" s="1"/>
  <c r="I16" i="185"/>
  <c r="H16" i="185"/>
  <c r="G16" i="185"/>
  <c r="F16" i="185"/>
  <c r="E16" i="185"/>
  <c r="D16" i="185"/>
  <c r="C16" i="185"/>
  <c r="I13" i="185"/>
  <c r="I17" i="185" s="1"/>
  <c r="H13" i="185"/>
  <c r="H17" i="185" s="1"/>
  <c r="G13" i="185"/>
  <c r="G17" i="185" s="1"/>
  <c r="F13" i="185"/>
  <c r="F17" i="185" s="1"/>
  <c r="E13" i="185"/>
  <c r="E17" i="185" s="1"/>
  <c r="D13" i="185"/>
  <c r="D17" i="185" s="1"/>
  <c r="C13" i="185"/>
  <c r="C17" i="185" s="1"/>
  <c r="I12" i="185"/>
  <c r="H12" i="185"/>
  <c r="G12" i="185"/>
  <c r="F12" i="185"/>
  <c r="E12" i="185"/>
  <c r="D12" i="185"/>
  <c r="C12" i="185"/>
  <c r="I10" i="185"/>
  <c r="I11" i="185" s="1"/>
  <c r="H10" i="185"/>
  <c r="H11" i="185" s="1"/>
  <c r="G10" i="185"/>
  <c r="G11" i="185" s="1"/>
  <c r="F10" i="185"/>
  <c r="F11" i="185" s="1"/>
  <c r="E10" i="185"/>
  <c r="E11" i="185" s="1"/>
  <c r="D10" i="185"/>
  <c r="D11" i="185" s="1"/>
  <c r="C10" i="185"/>
  <c r="C11" i="185" s="1"/>
  <c r="I192" i="184"/>
  <c r="H192" i="184"/>
  <c r="G192" i="184"/>
  <c r="F192" i="184"/>
  <c r="E192" i="184"/>
  <c r="D192" i="184"/>
  <c r="C192" i="184"/>
  <c r="I189" i="184"/>
  <c r="I193" i="184" s="1"/>
  <c r="H189" i="184"/>
  <c r="H193" i="184" s="1"/>
  <c r="G189" i="184"/>
  <c r="G193" i="184" s="1"/>
  <c r="F189" i="184"/>
  <c r="F193" i="184" s="1"/>
  <c r="E189" i="184"/>
  <c r="E193" i="184" s="1"/>
  <c r="D189" i="184"/>
  <c r="D193" i="184" s="1"/>
  <c r="C189" i="184"/>
  <c r="C193" i="184" s="1"/>
  <c r="I188" i="184"/>
  <c r="H188" i="184"/>
  <c r="G188" i="184"/>
  <c r="F188" i="184"/>
  <c r="E188" i="184"/>
  <c r="D188" i="184"/>
  <c r="C188" i="184"/>
  <c r="I186" i="184"/>
  <c r="I187" i="184" s="1"/>
  <c r="H186" i="184"/>
  <c r="H187" i="184" s="1"/>
  <c r="G186" i="184"/>
  <c r="G187" i="184" s="1"/>
  <c r="F186" i="184"/>
  <c r="F187" i="184" s="1"/>
  <c r="E186" i="184"/>
  <c r="E187" i="184" s="1"/>
  <c r="D186" i="184"/>
  <c r="D187" i="184" s="1"/>
  <c r="C186" i="184"/>
  <c r="C187" i="184" s="1"/>
  <c r="I178" i="184"/>
  <c r="H178" i="184"/>
  <c r="G178" i="184"/>
  <c r="F178" i="184"/>
  <c r="E178" i="184"/>
  <c r="D178" i="184"/>
  <c r="C178" i="184"/>
  <c r="I175" i="184"/>
  <c r="I179" i="184" s="1"/>
  <c r="H175" i="184"/>
  <c r="H179" i="184" s="1"/>
  <c r="G175" i="184"/>
  <c r="G179" i="184" s="1"/>
  <c r="F175" i="184"/>
  <c r="F179" i="184" s="1"/>
  <c r="E175" i="184"/>
  <c r="E179" i="184" s="1"/>
  <c r="D175" i="184"/>
  <c r="D179" i="184" s="1"/>
  <c r="C175" i="184"/>
  <c r="C179" i="184" s="1"/>
  <c r="I174" i="184"/>
  <c r="H174" i="184"/>
  <c r="G174" i="184"/>
  <c r="F174" i="184"/>
  <c r="E174" i="184"/>
  <c r="D174" i="184"/>
  <c r="C174" i="184"/>
  <c r="I172" i="184"/>
  <c r="I173" i="184" s="1"/>
  <c r="H172" i="184"/>
  <c r="H173" i="184" s="1"/>
  <c r="G172" i="184"/>
  <c r="G173" i="184" s="1"/>
  <c r="F172" i="184"/>
  <c r="F173" i="184" s="1"/>
  <c r="E172" i="184"/>
  <c r="E173" i="184" s="1"/>
  <c r="D172" i="184"/>
  <c r="D173" i="184" s="1"/>
  <c r="C172" i="184"/>
  <c r="C173" i="184" s="1"/>
  <c r="I164" i="184"/>
  <c r="H164" i="184"/>
  <c r="G164" i="184"/>
  <c r="F164" i="184"/>
  <c r="E164" i="184"/>
  <c r="D164" i="184"/>
  <c r="C164" i="184"/>
  <c r="I161" i="184"/>
  <c r="I165" i="184" s="1"/>
  <c r="H161" i="184"/>
  <c r="H165" i="184" s="1"/>
  <c r="G161" i="184"/>
  <c r="G165" i="184" s="1"/>
  <c r="F161" i="184"/>
  <c r="F165" i="184" s="1"/>
  <c r="E161" i="184"/>
  <c r="E165" i="184" s="1"/>
  <c r="D161" i="184"/>
  <c r="D165" i="184" s="1"/>
  <c r="C161" i="184"/>
  <c r="C165" i="184" s="1"/>
  <c r="I160" i="184"/>
  <c r="H160" i="184"/>
  <c r="G160" i="184"/>
  <c r="F160" i="184"/>
  <c r="E160" i="184"/>
  <c r="D160" i="184"/>
  <c r="C160" i="184"/>
  <c r="I158" i="184"/>
  <c r="I159" i="184" s="1"/>
  <c r="H158" i="184"/>
  <c r="H159" i="184" s="1"/>
  <c r="G158" i="184"/>
  <c r="G159" i="184" s="1"/>
  <c r="F158" i="184"/>
  <c r="F159" i="184" s="1"/>
  <c r="E158" i="184"/>
  <c r="E159" i="184" s="1"/>
  <c r="D158" i="184"/>
  <c r="D159" i="184" s="1"/>
  <c r="C158" i="184"/>
  <c r="C159" i="184" s="1"/>
  <c r="I150" i="184"/>
  <c r="H150" i="184"/>
  <c r="G150" i="184"/>
  <c r="F150" i="184"/>
  <c r="E150" i="184"/>
  <c r="D150" i="184"/>
  <c r="C150" i="184"/>
  <c r="I147" i="184"/>
  <c r="I151" i="184" s="1"/>
  <c r="H147" i="184"/>
  <c r="H151" i="184" s="1"/>
  <c r="G147" i="184"/>
  <c r="G151" i="184" s="1"/>
  <c r="F147" i="184"/>
  <c r="F151" i="184" s="1"/>
  <c r="E147" i="184"/>
  <c r="E151" i="184" s="1"/>
  <c r="D147" i="184"/>
  <c r="D151" i="184" s="1"/>
  <c r="C147" i="184"/>
  <c r="C151" i="184" s="1"/>
  <c r="I146" i="184"/>
  <c r="H146" i="184"/>
  <c r="G146" i="184"/>
  <c r="F146" i="184"/>
  <c r="E146" i="184"/>
  <c r="D146" i="184"/>
  <c r="C146" i="184"/>
  <c r="I144" i="184"/>
  <c r="I145" i="184" s="1"/>
  <c r="H144" i="184"/>
  <c r="H145" i="184" s="1"/>
  <c r="G144" i="184"/>
  <c r="G145" i="184" s="1"/>
  <c r="F144" i="184"/>
  <c r="F145" i="184" s="1"/>
  <c r="E144" i="184"/>
  <c r="E145" i="184" s="1"/>
  <c r="D144" i="184"/>
  <c r="D145" i="184" s="1"/>
  <c r="C144" i="184"/>
  <c r="C145" i="184" s="1"/>
  <c r="I136" i="184"/>
  <c r="H136" i="184"/>
  <c r="G136" i="184"/>
  <c r="F136" i="184"/>
  <c r="E136" i="184"/>
  <c r="D136" i="184"/>
  <c r="C136" i="184"/>
  <c r="I133" i="184"/>
  <c r="I137" i="184" s="1"/>
  <c r="H133" i="184"/>
  <c r="H137" i="184" s="1"/>
  <c r="G133" i="184"/>
  <c r="G137" i="184" s="1"/>
  <c r="F133" i="184"/>
  <c r="F137" i="184" s="1"/>
  <c r="E133" i="184"/>
  <c r="E137" i="184" s="1"/>
  <c r="D133" i="184"/>
  <c r="D137" i="184" s="1"/>
  <c r="C133" i="184"/>
  <c r="C137" i="184" s="1"/>
  <c r="I132" i="184"/>
  <c r="H132" i="184"/>
  <c r="G132" i="184"/>
  <c r="F132" i="184"/>
  <c r="E132" i="184"/>
  <c r="D132" i="184"/>
  <c r="C132" i="184"/>
  <c r="I130" i="184"/>
  <c r="I131" i="184" s="1"/>
  <c r="H130" i="184"/>
  <c r="H131" i="184" s="1"/>
  <c r="G130" i="184"/>
  <c r="G131" i="184" s="1"/>
  <c r="F130" i="184"/>
  <c r="F131" i="184" s="1"/>
  <c r="E130" i="184"/>
  <c r="E131" i="184" s="1"/>
  <c r="D130" i="184"/>
  <c r="D131" i="184" s="1"/>
  <c r="C130" i="184"/>
  <c r="C131" i="184" s="1"/>
  <c r="I120" i="184"/>
  <c r="H120" i="184"/>
  <c r="G120" i="184"/>
  <c r="F120" i="184"/>
  <c r="E120" i="184"/>
  <c r="D120" i="184"/>
  <c r="C120" i="184"/>
  <c r="I117" i="184"/>
  <c r="I121" i="184" s="1"/>
  <c r="H117" i="184"/>
  <c r="H121" i="184" s="1"/>
  <c r="G117" i="184"/>
  <c r="G121" i="184" s="1"/>
  <c r="F117" i="184"/>
  <c r="F121" i="184" s="1"/>
  <c r="E117" i="184"/>
  <c r="E121" i="184" s="1"/>
  <c r="D117" i="184"/>
  <c r="D121" i="184" s="1"/>
  <c r="C117" i="184"/>
  <c r="C121" i="184" s="1"/>
  <c r="I116" i="184"/>
  <c r="H116" i="184"/>
  <c r="G116" i="184"/>
  <c r="F116" i="184"/>
  <c r="E116" i="184"/>
  <c r="D116" i="184"/>
  <c r="C116" i="184"/>
  <c r="I114" i="184"/>
  <c r="I115" i="184" s="1"/>
  <c r="H114" i="184"/>
  <c r="H115" i="184" s="1"/>
  <c r="G114" i="184"/>
  <c r="G115" i="184" s="1"/>
  <c r="F114" i="184"/>
  <c r="F115" i="184" s="1"/>
  <c r="E114" i="184"/>
  <c r="E115" i="184" s="1"/>
  <c r="D114" i="184"/>
  <c r="D115" i="184" s="1"/>
  <c r="C114" i="184"/>
  <c r="C115" i="184" s="1"/>
  <c r="I104" i="184"/>
  <c r="H104" i="184"/>
  <c r="G104" i="184"/>
  <c r="F104" i="184"/>
  <c r="E104" i="184"/>
  <c r="D104" i="184"/>
  <c r="C104" i="184"/>
  <c r="I105" i="184"/>
  <c r="H105" i="184"/>
  <c r="G105" i="184"/>
  <c r="F105" i="184"/>
  <c r="E105" i="184"/>
  <c r="D105" i="184"/>
  <c r="C105" i="184"/>
  <c r="I90" i="184"/>
  <c r="H90" i="184"/>
  <c r="G90" i="184"/>
  <c r="F90" i="184"/>
  <c r="E90" i="184"/>
  <c r="D90" i="184"/>
  <c r="C90" i="184"/>
  <c r="I91" i="184"/>
  <c r="H91" i="184"/>
  <c r="G91" i="184"/>
  <c r="F91" i="184"/>
  <c r="E91" i="184"/>
  <c r="D91" i="184"/>
  <c r="C91" i="184"/>
  <c r="I74" i="184"/>
  <c r="H74" i="184"/>
  <c r="G74" i="184"/>
  <c r="F74" i="184"/>
  <c r="E74" i="184"/>
  <c r="D74" i="184"/>
  <c r="C74" i="184"/>
  <c r="I75" i="184"/>
  <c r="H75" i="184"/>
  <c r="G75" i="184"/>
  <c r="F75" i="184"/>
  <c r="E75" i="184"/>
  <c r="D75" i="184"/>
  <c r="C75" i="184"/>
  <c r="I60" i="184"/>
  <c r="H60" i="184"/>
  <c r="G60" i="184"/>
  <c r="F60" i="184"/>
  <c r="E60" i="184"/>
  <c r="D60" i="184"/>
  <c r="C60" i="184"/>
  <c r="I61" i="184"/>
  <c r="H61" i="184"/>
  <c r="G61" i="184"/>
  <c r="F61" i="184"/>
  <c r="E61" i="184"/>
  <c r="D61" i="184"/>
  <c r="C61" i="184"/>
  <c r="I44" i="184"/>
  <c r="H44" i="184"/>
  <c r="G44" i="184"/>
  <c r="F44" i="184"/>
  <c r="E44" i="184"/>
  <c r="D44" i="184"/>
  <c r="C44" i="184"/>
  <c r="I45" i="184"/>
  <c r="H45" i="184"/>
  <c r="G45" i="184"/>
  <c r="F45" i="184"/>
  <c r="E45" i="184"/>
  <c r="D45" i="184"/>
  <c r="C45" i="184"/>
  <c r="I30" i="184"/>
  <c r="H30" i="184"/>
  <c r="G30" i="184"/>
  <c r="F30" i="184"/>
  <c r="E30" i="184"/>
  <c r="D30" i="184"/>
  <c r="C30" i="184"/>
  <c r="I31" i="184"/>
  <c r="H31" i="184"/>
  <c r="G31" i="184"/>
  <c r="F31" i="184"/>
  <c r="E31" i="184"/>
  <c r="D31" i="184"/>
  <c r="C31" i="184"/>
  <c r="I16" i="184"/>
  <c r="H16" i="184"/>
  <c r="G16" i="184"/>
  <c r="F16" i="184"/>
  <c r="E16" i="184"/>
  <c r="D16" i="184"/>
  <c r="C16" i="184"/>
  <c r="I13" i="184"/>
  <c r="I17" i="184" s="1"/>
  <c r="H13" i="184"/>
  <c r="H17" i="184" s="1"/>
  <c r="G13" i="184"/>
  <c r="G17" i="184" s="1"/>
  <c r="F13" i="184"/>
  <c r="F17" i="184" s="1"/>
  <c r="E13" i="184"/>
  <c r="E17" i="184" s="1"/>
  <c r="D13" i="184"/>
  <c r="D17" i="184" s="1"/>
  <c r="C13" i="184"/>
  <c r="C17" i="184" s="1"/>
  <c r="I12" i="184"/>
  <c r="H12" i="184"/>
  <c r="G12" i="184"/>
  <c r="F12" i="184"/>
  <c r="E12" i="184"/>
  <c r="D12" i="184"/>
  <c r="C12" i="184"/>
  <c r="I10" i="184"/>
  <c r="I11" i="184" s="1"/>
  <c r="H10" i="184"/>
  <c r="H11" i="184" s="1"/>
  <c r="G10" i="184"/>
  <c r="G11" i="184" s="1"/>
  <c r="F10" i="184"/>
  <c r="F11" i="184" s="1"/>
  <c r="E10" i="184"/>
  <c r="E11" i="184" s="1"/>
  <c r="D10" i="184"/>
  <c r="D11" i="184" s="1"/>
  <c r="C10" i="184"/>
  <c r="C11" i="184" s="1"/>
  <c r="I192" i="183"/>
  <c r="H192" i="183"/>
  <c r="G192" i="183"/>
  <c r="F192" i="183"/>
  <c r="E192" i="183"/>
  <c r="D192" i="183"/>
  <c r="C192" i="183"/>
  <c r="I189" i="183"/>
  <c r="I193" i="183" s="1"/>
  <c r="H189" i="183"/>
  <c r="H193" i="183" s="1"/>
  <c r="G189" i="183"/>
  <c r="G193" i="183" s="1"/>
  <c r="F189" i="183"/>
  <c r="F193" i="183" s="1"/>
  <c r="E189" i="183"/>
  <c r="E193" i="183" s="1"/>
  <c r="D189" i="183"/>
  <c r="D193" i="183" s="1"/>
  <c r="C189" i="183"/>
  <c r="C193" i="183" s="1"/>
  <c r="I188" i="183"/>
  <c r="H188" i="183"/>
  <c r="G188" i="183"/>
  <c r="F188" i="183"/>
  <c r="E188" i="183"/>
  <c r="D188" i="183"/>
  <c r="C188" i="183"/>
  <c r="I186" i="183"/>
  <c r="I187" i="183" s="1"/>
  <c r="H186" i="183"/>
  <c r="H187" i="183" s="1"/>
  <c r="G186" i="183"/>
  <c r="G187" i="183" s="1"/>
  <c r="F186" i="183"/>
  <c r="F187" i="183" s="1"/>
  <c r="E186" i="183"/>
  <c r="E187" i="183" s="1"/>
  <c r="D186" i="183"/>
  <c r="D187" i="183" s="1"/>
  <c r="C186" i="183"/>
  <c r="C187" i="183" s="1"/>
  <c r="I178" i="183"/>
  <c r="H178" i="183"/>
  <c r="G178" i="183"/>
  <c r="F178" i="183"/>
  <c r="E178" i="183"/>
  <c r="D178" i="183"/>
  <c r="C178" i="183"/>
  <c r="I175" i="183"/>
  <c r="I179" i="183" s="1"/>
  <c r="H175" i="183"/>
  <c r="H179" i="183" s="1"/>
  <c r="G175" i="183"/>
  <c r="G179" i="183" s="1"/>
  <c r="F175" i="183"/>
  <c r="F179" i="183" s="1"/>
  <c r="E175" i="183"/>
  <c r="E179" i="183" s="1"/>
  <c r="D175" i="183"/>
  <c r="D179" i="183" s="1"/>
  <c r="C175" i="183"/>
  <c r="C179" i="183" s="1"/>
  <c r="I174" i="183"/>
  <c r="H174" i="183"/>
  <c r="G174" i="183"/>
  <c r="F174" i="183"/>
  <c r="E174" i="183"/>
  <c r="D174" i="183"/>
  <c r="C174" i="183"/>
  <c r="I172" i="183"/>
  <c r="I173" i="183" s="1"/>
  <c r="H172" i="183"/>
  <c r="H173" i="183" s="1"/>
  <c r="G172" i="183"/>
  <c r="G173" i="183" s="1"/>
  <c r="F172" i="183"/>
  <c r="F173" i="183" s="1"/>
  <c r="E172" i="183"/>
  <c r="E173" i="183" s="1"/>
  <c r="D172" i="183"/>
  <c r="D173" i="183" s="1"/>
  <c r="C172" i="183"/>
  <c r="C173" i="183" s="1"/>
  <c r="I164" i="183"/>
  <c r="H164" i="183"/>
  <c r="G164" i="183"/>
  <c r="F164" i="183"/>
  <c r="E164" i="183"/>
  <c r="D164" i="183"/>
  <c r="C164" i="183"/>
  <c r="I161" i="183"/>
  <c r="I165" i="183" s="1"/>
  <c r="H161" i="183"/>
  <c r="H165" i="183" s="1"/>
  <c r="G161" i="183"/>
  <c r="G165" i="183" s="1"/>
  <c r="F161" i="183"/>
  <c r="F165" i="183" s="1"/>
  <c r="E161" i="183"/>
  <c r="E165" i="183" s="1"/>
  <c r="D161" i="183"/>
  <c r="D165" i="183" s="1"/>
  <c r="C161" i="183"/>
  <c r="C165" i="183" s="1"/>
  <c r="I160" i="183"/>
  <c r="H160" i="183"/>
  <c r="G160" i="183"/>
  <c r="F160" i="183"/>
  <c r="E160" i="183"/>
  <c r="D160" i="183"/>
  <c r="C160" i="183"/>
  <c r="I158" i="183"/>
  <c r="I159" i="183" s="1"/>
  <c r="H158" i="183"/>
  <c r="H159" i="183" s="1"/>
  <c r="G158" i="183"/>
  <c r="G159" i="183" s="1"/>
  <c r="F158" i="183"/>
  <c r="F159" i="183" s="1"/>
  <c r="E158" i="183"/>
  <c r="E159" i="183" s="1"/>
  <c r="D158" i="183"/>
  <c r="D159" i="183" s="1"/>
  <c r="C158" i="183"/>
  <c r="C159" i="183" s="1"/>
  <c r="I150" i="183"/>
  <c r="H150" i="183"/>
  <c r="G150" i="183"/>
  <c r="F150" i="183"/>
  <c r="E150" i="183"/>
  <c r="D150" i="183"/>
  <c r="C150" i="183"/>
  <c r="I147" i="183"/>
  <c r="I151" i="183" s="1"/>
  <c r="H147" i="183"/>
  <c r="H151" i="183" s="1"/>
  <c r="G147" i="183"/>
  <c r="G151" i="183" s="1"/>
  <c r="F147" i="183"/>
  <c r="F151" i="183" s="1"/>
  <c r="E147" i="183"/>
  <c r="E151" i="183" s="1"/>
  <c r="D147" i="183"/>
  <c r="D151" i="183" s="1"/>
  <c r="C147" i="183"/>
  <c r="C151" i="183" s="1"/>
  <c r="I146" i="183"/>
  <c r="H146" i="183"/>
  <c r="G146" i="183"/>
  <c r="F146" i="183"/>
  <c r="E146" i="183"/>
  <c r="D146" i="183"/>
  <c r="C146" i="183"/>
  <c r="I144" i="183"/>
  <c r="I145" i="183" s="1"/>
  <c r="H144" i="183"/>
  <c r="H145" i="183" s="1"/>
  <c r="G144" i="183"/>
  <c r="G145" i="183" s="1"/>
  <c r="F144" i="183"/>
  <c r="F145" i="183" s="1"/>
  <c r="E144" i="183"/>
  <c r="E145" i="183" s="1"/>
  <c r="D144" i="183"/>
  <c r="D145" i="183" s="1"/>
  <c r="C144" i="183"/>
  <c r="C145" i="183" s="1"/>
  <c r="I136" i="183"/>
  <c r="H136" i="183"/>
  <c r="G136" i="183"/>
  <c r="F136" i="183"/>
  <c r="E136" i="183"/>
  <c r="D136" i="183"/>
  <c r="C136" i="183"/>
  <c r="I133" i="183"/>
  <c r="I137" i="183" s="1"/>
  <c r="H133" i="183"/>
  <c r="H137" i="183" s="1"/>
  <c r="G133" i="183"/>
  <c r="G137" i="183" s="1"/>
  <c r="F133" i="183"/>
  <c r="F137" i="183" s="1"/>
  <c r="E133" i="183"/>
  <c r="E137" i="183" s="1"/>
  <c r="D133" i="183"/>
  <c r="D137" i="183" s="1"/>
  <c r="C133" i="183"/>
  <c r="C137" i="183" s="1"/>
  <c r="I132" i="183"/>
  <c r="H132" i="183"/>
  <c r="G132" i="183"/>
  <c r="F132" i="183"/>
  <c r="E132" i="183"/>
  <c r="D132" i="183"/>
  <c r="C132" i="183"/>
  <c r="I130" i="183"/>
  <c r="I131" i="183" s="1"/>
  <c r="H130" i="183"/>
  <c r="H131" i="183" s="1"/>
  <c r="G130" i="183"/>
  <c r="G131" i="183" s="1"/>
  <c r="F130" i="183"/>
  <c r="F131" i="183" s="1"/>
  <c r="E130" i="183"/>
  <c r="E131" i="183" s="1"/>
  <c r="D130" i="183"/>
  <c r="D131" i="183" s="1"/>
  <c r="C130" i="183"/>
  <c r="C131" i="183" s="1"/>
  <c r="I120" i="183"/>
  <c r="H120" i="183"/>
  <c r="G120" i="183"/>
  <c r="F120" i="183"/>
  <c r="E120" i="183"/>
  <c r="D120" i="183"/>
  <c r="C120" i="183"/>
  <c r="I117" i="183"/>
  <c r="I121" i="183" s="1"/>
  <c r="H117" i="183"/>
  <c r="H121" i="183" s="1"/>
  <c r="G117" i="183"/>
  <c r="G121" i="183" s="1"/>
  <c r="F117" i="183"/>
  <c r="F121" i="183" s="1"/>
  <c r="E117" i="183"/>
  <c r="E121" i="183" s="1"/>
  <c r="D117" i="183"/>
  <c r="D121" i="183" s="1"/>
  <c r="C117" i="183"/>
  <c r="C121" i="183" s="1"/>
  <c r="I116" i="183"/>
  <c r="H116" i="183"/>
  <c r="G116" i="183"/>
  <c r="F116" i="183"/>
  <c r="E116" i="183"/>
  <c r="D116" i="183"/>
  <c r="C116" i="183"/>
  <c r="I114" i="183"/>
  <c r="I115" i="183" s="1"/>
  <c r="H114" i="183"/>
  <c r="H115" i="183" s="1"/>
  <c r="G114" i="183"/>
  <c r="G115" i="183" s="1"/>
  <c r="F114" i="183"/>
  <c r="F115" i="183" s="1"/>
  <c r="E114" i="183"/>
  <c r="E115" i="183" s="1"/>
  <c r="D114" i="183"/>
  <c r="D115" i="183" s="1"/>
  <c r="C114" i="183"/>
  <c r="C115" i="183" s="1"/>
  <c r="I104" i="183"/>
  <c r="H104" i="183"/>
  <c r="G104" i="183"/>
  <c r="F104" i="183"/>
  <c r="E104" i="183"/>
  <c r="D104" i="183"/>
  <c r="C104" i="183"/>
  <c r="I105" i="183"/>
  <c r="H105" i="183"/>
  <c r="G105" i="183"/>
  <c r="F105" i="183"/>
  <c r="E105" i="183"/>
  <c r="D105" i="183"/>
  <c r="C105" i="183"/>
  <c r="I90" i="183"/>
  <c r="H90" i="183"/>
  <c r="G90" i="183"/>
  <c r="F90" i="183"/>
  <c r="E90" i="183"/>
  <c r="D90" i="183"/>
  <c r="C90" i="183"/>
  <c r="I91" i="183"/>
  <c r="H91" i="183"/>
  <c r="G91" i="183"/>
  <c r="F91" i="183"/>
  <c r="E91" i="183"/>
  <c r="D91" i="183"/>
  <c r="C91" i="183"/>
  <c r="I74" i="183"/>
  <c r="H74" i="183"/>
  <c r="G74" i="183"/>
  <c r="F74" i="183"/>
  <c r="E74" i="183"/>
  <c r="D74" i="183"/>
  <c r="C74" i="183"/>
  <c r="I75" i="183"/>
  <c r="H75" i="183"/>
  <c r="G75" i="183"/>
  <c r="F75" i="183"/>
  <c r="E75" i="183"/>
  <c r="D75" i="183"/>
  <c r="C75" i="183"/>
  <c r="I60" i="183"/>
  <c r="H60" i="183"/>
  <c r="G60" i="183"/>
  <c r="F60" i="183"/>
  <c r="E60" i="183"/>
  <c r="D60" i="183"/>
  <c r="C60" i="183"/>
  <c r="I61" i="183"/>
  <c r="H61" i="183"/>
  <c r="G61" i="183"/>
  <c r="F61" i="183"/>
  <c r="E61" i="183"/>
  <c r="D61" i="183"/>
  <c r="C61" i="183"/>
  <c r="I44" i="183"/>
  <c r="H44" i="183"/>
  <c r="G44" i="183"/>
  <c r="F44" i="183"/>
  <c r="E44" i="183"/>
  <c r="D44" i="183"/>
  <c r="C44" i="183"/>
  <c r="I45" i="183"/>
  <c r="H45" i="183"/>
  <c r="G45" i="183"/>
  <c r="F45" i="183"/>
  <c r="E45" i="183"/>
  <c r="D45" i="183"/>
  <c r="C45" i="183"/>
  <c r="I30" i="183"/>
  <c r="H30" i="183"/>
  <c r="G30" i="183"/>
  <c r="F30" i="183"/>
  <c r="E30" i="183"/>
  <c r="D30" i="183"/>
  <c r="C30" i="183"/>
  <c r="I31" i="183"/>
  <c r="H31" i="183"/>
  <c r="G31" i="183"/>
  <c r="F31" i="183"/>
  <c r="E31" i="183"/>
  <c r="D31" i="183"/>
  <c r="C31" i="183"/>
  <c r="I16" i="183"/>
  <c r="H16" i="183"/>
  <c r="G16" i="183"/>
  <c r="F16" i="183"/>
  <c r="E16" i="183"/>
  <c r="D16" i="183"/>
  <c r="C16" i="183"/>
  <c r="I13" i="183"/>
  <c r="I17" i="183" s="1"/>
  <c r="H13" i="183"/>
  <c r="H17" i="183" s="1"/>
  <c r="G13" i="183"/>
  <c r="G17" i="183" s="1"/>
  <c r="F13" i="183"/>
  <c r="F17" i="183" s="1"/>
  <c r="E13" i="183"/>
  <c r="E17" i="183" s="1"/>
  <c r="D13" i="183"/>
  <c r="D17" i="183" s="1"/>
  <c r="C13" i="183"/>
  <c r="C17" i="183" s="1"/>
  <c r="I12" i="183"/>
  <c r="H12" i="183"/>
  <c r="G12" i="183"/>
  <c r="F12" i="183"/>
  <c r="E12" i="183"/>
  <c r="D12" i="183"/>
  <c r="C12" i="183"/>
  <c r="I10" i="183"/>
  <c r="I11" i="183" s="1"/>
  <c r="H10" i="183"/>
  <c r="H11" i="183" s="1"/>
  <c r="G10" i="183"/>
  <c r="G11" i="183" s="1"/>
  <c r="F10" i="183"/>
  <c r="F11" i="183" s="1"/>
  <c r="E10" i="183"/>
  <c r="E11" i="183" s="1"/>
  <c r="D10" i="183"/>
  <c r="D11" i="183" s="1"/>
  <c r="C10" i="183"/>
  <c r="C11" i="183" s="1"/>
  <c r="I192" i="182"/>
  <c r="H192" i="182"/>
  <c r="G192" i="182"/>
  <c r="F192" i="182"/>
  <c r="E192" i="182"/>
  <c r="D192" i="182"/>
  <c r="C192" i="182"/>
  <c r="I189" i="182"/>
  <c r="I193" i="182" s="1"/>
  <c r="H189" i="182"/>
  <c r="H193" i="182" s="1"/>
  <c r="G189" i="182"/>
  <c r="G193" i="182" s="1"/>
  <c r="F189" i="182"/>
  <c r="F193" i="182" s="1"/>
  <c r="E189" i="182"/>
  <c r="E193" i="182" s="1"/>
  <c r="D189" i="182"/>
  <c r="D193" i="182" s="1"/>
  <c r="C189" i="182"/>
  <c r="C193" i="182" s="1"/>
  <c r="I188" i="182"/>
  <c r="H188" i="182"/>
  <c r="G188" i="182"/>
  <c r="F188" i="182"/>
  <c r="E188" i="182"/>
  <c r="D188" i="182"/>
  <c r="C188" i="182"/>
  <c r="I186" i="182"/>
  <c r="I187" i="182" s="1"/>
  <c r="H186" i="182"/>
  <c r="H187" i="182" s="1"/>
  <c r="G186" i="182"/>
  <c r="G187" i="182" s="1"/>
  <c r="F186" i="182"/>
  <c r="F187" i="182" s="1"/>
  <c r="E186" i="182"/>
  <c r="E187" i="182" s="1"/>
  <c r="D186" i="182"/>
  <c r="D187" i="182" s="1"/>
  <c r="C186" i="182"/>
  <c r="C187" i="182" s="1"/>
  <c r="I178" i="182"/>
  <c r="H178" i="182"/>
  <c r="G178" i="182"/>
  <c r="F178" i="182"/>
  <c r="E178" i="182"/>
  <c r="D178" i="182"/>
  <c r="C178" i="182"/>
  <c r="I175" i="182"/>
  <c r="I179" i="182" s="1"/>
  <c r="H175" i="182"/>
  <c r="H179" i="182" s="1"/>
  <c r="G175" i="182"/>
  <c r="G179" i="182" s="1"/>
  <c r="F175" i="182"/>
  <c r="F179" i="182" s="1"/>
  <c r="E175" i="182"/>
  <c r="E179" i="182" s="1"/>
  <c r="D175" i="182"/>
  <c r="D179" i="182" s="1"/>
  <c r="C175" i="182"/>
  <c r="C179" i="182" s="1"/>
  <c r="I174" i="182"/>
  <c r="H174" i="182"/>
  <c r="G174" i="182"/>
  <c r="F174" i="182"/>
  <c r="E174" i="182"/>
  <c r="D174" i="182"/>
  <c r="C174" i="182"/>
  <c r="I172" i="182"/>
  <c r="I173" i="182" s="1"/>
  <c r="H172" i="182"/>
  <c r="H173" i="182" s="1"/>
  <c r="G172" i="182"/>
  <c r="G173" i="182" s="1"/>
  <c r="F172" i="182"/>
  <c r="F173" i="182" s="1"/>
  <c r="E172" i="182"/>
  <c r="E173" i="182" s="1"/>
  <c r="D172" i="182"/>
  <c r="D173" i="182" s="1"/>
  <c r="C172" i="182"/>
  <c r="C173" i="182" s="1"/>
  <c r="I164" i="182"/>
  <c r="H164" i="182"/>
  <c r="G164" i="182"/>
  <c r="F164" i="182"/>
  <c r="E164" i="182"/>
  <c r="D164" i="182"/>
  <c r="C164" i="182"/>
  <c r="I161" i="182"/>
  <c r="I165" i="182" s="1"/>
  <c r="H161" i="182"/>
  <c r="H165" i="182" s="1"/>
  <c r="G161" i="182"/>
  <c r="G165" i="182" s="1"/>
  <c r="F161" i="182"/>
  <c r="F165" i="182" s="1"/>
  <c r="E161" i="182"/>
  <c r="E165" i="182" s="1"/>
  <c r="D161" i="182"/>
  <c r="D165" i="182" s="1"/>
  <c r="C161" i="182"/>
  <c r="C165" i="182" s="1"/>
  <c r="I160" i="182"/>
  <c r="H160" i="182"/>
  <c r="G160" i="182"/>
  <c r="F160" i="182"/>
  <c r="E160" i="182"/>
  <c r="D160" i="182"/>
  <c r="C160" i="182"/>
  <c r="I158" i="182"/>
  <c r="I159" i="182" s="1"/>
  <c r="H158" i="182"/>
  <c r="H159" i="182" s="1"/>
  <c r="G158" i="182"/>
  <c r="G159" i="182" s="1"/>
  <c r="F158" i="182"/>
  <c r="F159" i="182" s="1"/>
  <c r="E158" i="182"/>
  <c r="E159" i="182" s="1"/>
  <c r="D158" i="182"/>
  <c r="D159" i="182" s="1"/>
  <c r="C158" i="182"/>
  <c r="C159" i="182" s="1"/>
  <c r="I150" i="182"/>
  <c r="H150" i="182"/>
  <c r="G150" i="182"/>
  <c r="F150" i="182"/>
  <c r="E150" i="182"/>
  <c r="D150" i="182"/>
  <c r="C150" i="182"/>
  <c r="I147" i="182"/>
  <c r="I151" i="182" s="1"/>
  <c r="H147" i="182"/>
  <c r="H151" i="182" s="1"/>
  <c r="G147" i="182"/>
  <c r="G151" i="182" s="1"/>
  <c r="F147" i="182"/>
  <c r="F151" i="182" s="1"/>
  <c r="E147" i="182"/>
  <c r="E151" i="182" s="1"/>
  <c r="D147" i="182"/>
  <c r="D151" i="182" s="1"/>
  <c r="C147" i="182"/>
  <c r="C151" i="182" s="1"/>
  <c r="I146" i="182"/>
  <c r="H146" i="182"/>
  <c r="G146" i="182"/>
  <c r="F146" i="182"/>
  <c r="E146" i="182"/>
  <c r="D146" i="182"/>
  <c r="C146" i="182"/>
  <c r="I144" i="182"/>
  <c r="I145" i="182" s="1"/>
  <c r="H144" i="182"/>
  <c r="H145" i="182" s="1"/>
  <c r="G144" i="182"/>
  <c r="G145" i="182" s="1"/>
  <c r="F144" i="182"/>
  <c r="F145" i="182" s="1"/>
  <c r="E144" i="182"/>
  <c r="E145" i="182" s="1"/>
  <c r="D144" i="182"/>
  <c r="D145" i="182" s="1"/>
  <c r="C144" i="182"/>
  <c r="C145" i="182" s="1"/>
  <c r="I136" i="182"/>
  <c r="H136" i="182"/>
  <c r="G136" i="182"/>
  <c r="F136" i="182"/>
  <c r="E136" i="182"/>
  <c r="D136" i="182"/>
  <c r="C136" i="182"/>
  <c r="I133" i="182"/>
  <c r="I137" i="182" s="1"/>
  <c r="H133" i="182"/>
  <c r="H137" i="182" s="1"/>
  <c r="G133" i="182"/>
  <c r="G137" i="182" s="1"/>
  <c r="F133" i="182"/>
  <c r="F137" i="182" s="1"/>
  <c r="E133" i="182"/>
  <c r="E137" i="182" s="1"/>
  <c r="D133" i="182"/>
  <c r="D137" i="182" s="1"/>
  <c r="C133" i="182"/>
  <c r="C137" i="182" s="1"/>
  <c r="I132" i="182"/>
  <c r="H132" i="182"/>
  <c r="G132" i="182"/>
  <c r="F132" i="182"/>
  <c r="E132" i="182"/>
  <c r="D132" i="182"/>
  <c r="C132" i="182"/>
  <c r="I130" i="182"/>
  <c r="I131" i="182" s="1"/>
  <c r="H130" i="182"/>
  <c r="H131" i="182" s="1"/>
  <c r="G130" i="182"/>
  <c r="G131" i="182" s="1"/>
  <c r="F130" i="182"/>
  <c r="F131" i="182" s="1"/>
  <c r="E130" i="182"/>
  <c r="E131" i="182" s="1"/>
  <c r="D130" i="182"/>
  <c r="D131" i="182" s="1"/>
  <c r="C130" i="182"/>
  <c r="C131" i="182" s="1"/>
  <c r="I120" i="182"/>
  <c r="H120" i="182"/>
  <c r="G120" i="182"/>
  <c r="F120" i="182"/>
  <c r="E120" i="182"/>
  <c r="D120" i="182"/>
  <c r="C120" i="182"/>
  <c r="I117" i="182"/>
  <c r="I121" i="182" s="1"/>
  <c r="H117" i="182"/>
  <c r="H121" i="182" s="1"/>
  <c r="G117" i="182"/>
  <c r="G121" i="182" s="1"/>
  <c r="F117" i="182"/>
  <c r="F121" i="182" s="1"/>
  <c r="E117" i="182"/>
  <c r="E121" i="182" s="1"/>
  <c r="D117" i="182"/>
  <c r="D121" i="182" s="1"/>
  <c r="C117" i="182"/>
  <c r="C121" i="182" s="1"/>
  <c r="I116" i="182"/>
  <c r="H116" i="182"/>
  <c r="G116" i="182"/>
  <c r="F116" i="182"/>
  <c r="E116" i="182"/>
  <c r="D116" i="182"/>
  <c r="C116" i="182"/>
  <c r="I114" i="182"/>
  <c r="I115" i="182" s="1"/>
  <c r="H114" i="182"/>
  <c r="H115" i="182" s="1"/>
  <c r="G114" i="182"/>
  <c r="G115" i="182" s="1"/>
  <c r="F114" i="182"/>
  <c r="F115" i="182" s="1"/>
  <c r="E114" i="182"/>
  <c r="E115" i="182" s="1"/>
  <c r="D114" i="182"/>
  <c r="D115" i="182" s="1"/>
  <c r="C114" i="182"/>
  <c r="C115" i="182" s="1"/>
  <c r="I104" i="182"/>
  <c r="H104" i="182"/>
  <c r="G104" i="182"/>
  <c r="F104" i="182"/>
  <c r="E104" i="182"/>
  <c r="D104" i="182"/>
  <c r="C104" i="182"/>
  <c r="I101" i="182"/>
  <c r="I105" i="182" s="1"/>
  <c r="H101" i="182"/>
  <c r="H105" i="182" s="1"/>
  <c r="G101" i="182"/>
  <c r="G105" i="182" s="1"/>
  <c r="F101" i="182"/>
  <c r="F105" i="182" s="1"/>
  <c r="E101" i="182"/>
  <c r="E105" i="182" s="1"/>
  <c r="D101" i="182"/>
  <c r="D105" i="182" s="1"/>
  <c r="C101" i="182"/>
  <c r="C105" i="182" s="1"/>
  <c r="I100" i="182"/>
  <c r="H100" i="182"/>
  <c r="G100" i="182"/>
  <c r="F100" i="182"/>
  <c r="E100" i="182"/>
  <c r="D100" i="182"/>
  <c r="C100" i="182"/>
  <c r="I98" i="182"/>
  <c r="I99" i="182" s="1"/>
  <c r="H98" i="182"/>
  <c r="H99" i="182" s="1"/>
  <c r="G98" i="182"/>
  <c r="G99" i="182" s="1"/>
  <c r="F98" i="182"/>
  <c r="F99" i="182" s="1"/>
  <c r="E98" i="182"/>
  <c r="E99" i="182" s="1"/>
  <c r="D98" i="182"/>
  <c r="D99" i="182" s="1"/>
  <c r="C98" i="182"/>
  <c r="C99" i="182" s="1"/>
  <c r="I90" i="182"/>
  <c r="H90" i="182"/>
  <c r="G90" i="182"/>
  <c r="F90" i="182"/>
  <c r="E90" i="182"/>
  <c r="D90" i="182"/>
  <c r="C90" i="182"/>
  <c r="I87" i="182"/>
  <c r="I91" i="182" s="1"/>
  <c r="H87" i="182"/>
  <c r="H91" i="182" s="1"/>
  <c r="G87" i="182"/>
  <c r="G91" i="182" s="1"/>
  <c r="F87" i="182"/>
  <c r="F91" i="182" s="1"/>
  <c r="E87" i="182"/>
  <c r="E91" i="182" s="1"/>
  <c r="D87" i="182"/>
  <c r="D91" i="182" s="1"/>
  <c r="C87" i="182"/>
  <c r="C91" i="182" s="1"/>
  <c r="I86" i="182"/>
  <c r="H86" i="182"/>
  <c r="G86" i="182"/>
  <c r="F86" i="182"/>
  <c r="E86" i="182"/>
  <c r="D86" i="182"/>
  <c r="C86" i="182"/>
  <c r="I84" i="182"/>
  <c r="I85" i="182" s="1"/>
  <c r="H84" i="182"/>
  <c r="H85" i="182" s="1"/>
  <c r="G84" i="182"/>
  <c r="G85" i="182" s="1"/>
  <c r="F84" i="182"/>
  <c r="F85" i="182" s="1"/>
  <c r="E84" i="182"/>
  <c r="E85" i="182" s="1"/>
  <c r="D84" i="182"/>
  <c r="D85" i="182" s="1"/>
  <c r="C84" i="182"/>
  <c r="C85" i="182" s="1"/>
  <c r="I74" i="182"/>
  <c r="H74" i="182"/>
  <c r="G74" i="182"/>
  <c r="F74" i="182"/>
  <c r="E74" i="182"/>
  <c r="D74" i="182"/>
  <c r="C74" i="182"/>
  <c r="I71" i="182"/>
  <c r="I75" i="182" s="1"/>
  <c r="H71" i="182"/>
  <c r="H75" i="182" s="1"/>
  <c r="G71" i="182"/>
  <c r="G75" i="182" s="1"/>
  <c r="F71" i="182"/>
  <c r="F75" i="182" s="1"/>
  <c r="E71" i="182"/>
  <c r="E75" i="182" s="1"/>
  <c r="D71" i="182"/>
  <c r="D75" i="182" s="1"/>
  <c r="C71" i="182"/>
  <c r="C75" i="182" s="1"/>
  <c r="I70" i="182"/>
  <c r="H70" i="182"/>
  <c r="G70" i="182"/>
  <c r="F70" i="182"/>
  <c r="E70" i="182"/>
  <c r="D70" i="182"/>
  <c r="C70" i="182"/>
  <c r="I68" i="182"/>
  <c r="I69" i="182" s="1"/>
  <c r="H68" i="182"/>
  <c r="H69" i="182" s="1"/>
  <c r="G68" i="182"/>
  <c r="G69" i="182" s="1"/>
  <c r="F68" i="182"/>
  <c r="F69" i="182" s="1"/>
  <c r="E68" i="182"/>
  <c r="E69" i="182" s="1"/>
  <c r="D68" i="182"/>
  <c r="D69" i="182" s="1"/>
  <c r="C68" i="182"/>
  <c r="C69" i="182" s="1"/>
  <c r="I60" i="182"/>
  <c r="H60" i="182"/>
  <c r="G60" i="182"/>
  <c r="F60" i="182"/>
  <c r="E60" i="182"/>
  <c r="D60" i="182"/>
  <c r="C60" i="182"/>
  <c r="I57" i="182"/>
  <c r="I61" i="182" s="1"/>
  <c r="H57" i="182"/>
  <c r="H61" i="182" s="1"/>
  <c r="G57" i="182"/>
  <c r="G61" i="182" s="1"/>
  <c r="F57" i="182"/>
  <c r="F61" i="182" s="1"/>
  <c r="E57" i="182"/>
  <c r="E61" i="182" s="1"/>
  <c r="D57" i="182"/>
  <c r="D61" i="182" s="1"/>
  <c r="C57" i="182"/>
  <c r="C61" i="182" s="1"/>
  <c r="I56" i="182"/>
  <c r="H56" i="182"/>
  <c r="G56" i="182"/>
  <c r="F56" i="182"/>
  <c r="E56" i="182"/>
  <c r="D56" i="182"/>
  <c r="C56" i="182"/>
  <c r="I54" i="182"/>
  <c r="I55" i="182" s="1"/>
  <c r="H54" i="182"/>
  <c r="H55" i="182" s="1"/>
  <c r="G54" i="182"/>
  <c r="G55" i="182" s="1"/>
  <c r="F54" i="182"/>
  <c r="F55" i="182" s="1"/>
  <c r="E54" i="182"/>
  <c r="E55" i="182" s="1"/>
  <c r="D54" i="182"/>
  <c r="D55" i="182" s="1"/>
  <c r="C54" i="182"/>
  <c r="C55" i="182" s="1"/>
  <c r="I44" i="182"/>
  <c r="H44" i="182"/>
  <c r="G44" i="182"/>
  <c r="F44" i="182"/>
  <c r="E44" i="182"/>
  <c r="D44" i="182"/>
  <c r="C44" i="182"/>
  <c r="I41" i="182"/>
  <c r="I45" i="182" s="1"/>
  <c r="H41" i="182"/>
  <c r="H45" i="182" s="1"/>
  <c r="G41" i="182"/>
  <c r="G45" i="182" s="1"/>
  <c r="F41" i="182"/>
  <c r="F45" i="182" s="1"/>
  <c r="E41" i="182"/>
  <c r="E45" i="182" s="1"/>
  <c r="D41" i="182"/>
  <c r="D45" i="182" s="1"/>
  <c r="C41" i="182"/>
  <c r="C45" i="182" s="1"/>
  <c r="I40" i="182"/>
  <c r="H40" i="182"/>
  <c r="G40" i="182"/>
  <c r="F40" i="182"/>
  <c r="E40" i="182"/>
  <c r="D40" i="182"/>
  <c r="C40" i="182"/>
  <c r="I38" i="182"/>
  <c r="I39" i="182" s="1"/>
  <c r="H38" i="182"/>
  <c r="H39" i="182" s="1"/>
  <c r="G38" i="182"/>
  <c r="G39" i="182" s="1"/>
  <c r="F38" i="182"/>
  <c r="F39" i="182" s="1"/>
  <c r="E38" i="182"/>
  <c r="E39" i="182" s="1"/>
  <c r="D38" i="182"/>
  <c r="D39" i="182" s="1"/>
  <c r="C38" i="182"/>
  <c r="C39" i="182" s="1"/>
  <c r="I30" i="182"/>
  <c r="H30" i="182"/>
  <c r="G30" i="182"/>
  <c r="F30" i="182"/>
  <c r="E30" i="182"/>
  <c r="D30" i="182"/>
  <c r="C30" i="182"/>
  <c r="I27" i="182"/>
  <c r="I31" i="182" s="1"/>
  <c r="H27" i="182"/>
  <c r="H31" i="182" s="1"/>
  <c r="G27" i="182"/>
  <c r="G31" i="182" s="1"/>
  <c r="F27" i="182"/>
  <c r="F31" i="182" s="1"/>
  <c r="E27" i="182"/>
  <c r="E31" i="182" s="1"/>
  <c r="D27" i="182"/>
  <c r="D31" i="182" s="1"/>
  <c r="C27" i="182"/>
  <c r="C31" i="182" s="1"/>
  <c r="I26" i="182"/>
  <c r="H26" i="182"/>
  <c r="G26" i="182"/>
  <c r="F26" i="182"/>
  <c r="E26" i="182"/>
  <c r="D26" i="182"/>
  <c r="C26" i="182"/>
  <c r="I24" i="182"/>
  <c r="I25" i="182" s="1"/>
  <c r="H24" i="182"/>
  <c r="H25" i="182" s="1"/>
  <c r="G24" i="182"/>
  <c r="G25" i="182" s="1"/>
  <c r="F24" i="182"/>
  <c r="F25" i="182" s="1"/>
  <c r="E24" i="182"/>
  <c r="E25" i="182" s="1"/>
  <c r="D24" i="182"/>
  <c r="D25" i="182" s="1"/>
  <c r="C24" i="182"/>
  <c r="C25" i="182" s="1"/>
  <c r="I16" i="182"/>
  <c r="H16" i="182"/>
  <c r="G16" i="182"/>
  <c r="F16" i="182"/>
  <c r="E16" i="182"/>
  <c r="D16" i="182"/>
  <c r="C16" i="182"/>
  <c r="I13" i="182"/>
  <c r="I17" i="182" s="1"/>
  <c r="H13" i="182"/>
  <c r="H17" i="182" s="1"/>
  <c r="G13" i="182"/>
  <c r="G17" i="182" s="1"/>
  <c r="F13" i="182"/>
  <c r="F17" i="182" s="1"/>
  <c r="E13" i="182"/>
  <c r="E17" i="182" s="1"/>
  <c r="D13" i="182"/>
  <c r="D17" i="182" s="1"/>
  <c r="C13" i="182"/>
  <c r="C17" i="182" s="1"/>
  <c r="I12" i="182"/>
  <c r="H12" i="182"/>
  <c r="G12" i="182"/>
  <c r="F12" i="182"/>
  <c r="E12" i="182"/>
  <c r="D12" i="182"/>
  <c r="C12" i="182"/>
  <c r="I10" i="182"/>
  <c r="I11" i="182" s="1"/>
  <c r="H10" i="182"/>
  <c r="H11" i="182" s="1"/>
  <c r="G10" i="182"/>
  <c r="G11" i="182" s="1"/>
  <c r="F10" i="182"/>
  <c r="F11" i="182" s="1"/>
  <c r="E10" i="182"/>
  <c r="E11" i="182" s="1"/>
  <c r="D10" i="182"/>
  <c r="D11" i="182" s="1"/>
  <c r="C10" i="182"/>
  <c r="C11" i="182" s="1"/>
  <c r="I192" i="181"/>
  <c r="H192" i="181"/>
  <c r="G192" i="181"/>
  <c r="F192" i="181"/>
  <c r="E192" i="181"/>
  <c r="D192" i="181"/>
  <c r="C192" i="181"/>
  <c r="I189" i="181"/>
  <c r="I193" i="181" s="1"/>
  <c r="H189" i="181"/>
  <c r="H193" i="181" s="1"/>
  <c r="G189" i="181"/>
  <c r="G193" i="181" s="1"/>
  <c r="F189" i="181"/>
  <c r="F193" i="181" s="1"/>
  <c r="E189" i="181"/>
  <c r="E193" i="181" s="1"/>
  <c r="D189" i="181"/>
  <c r="D193" i="181" s="1"/>
  <c r="C189" i="181"/>
  <c r="C193" i="181" s="1"/>
  <c r="I188" i="181"/>
  <c r="H188" i="181"/>
  <c r="G188" i="181"/>
  <c r="F188" i="181"/>
  <c r="E188" i="181"/>
  <c r="D188" i="181"/>
  <c r="C188" i="181"/>
  <c r="I186" i="181"/>
  <c r="I187" i="181" s="1"/>
  <c r="H186" i="181"/>
  <c r="H187" i="181" s="1"/>
  <c r="G186" i="181"/>
  <c r="G187" i="181" s="1"/>
  <c r="F186" i="181"/>
  <c r="F187" i="181" s="1"/>
  <c r="E186" i="181"/>
  <c r="E187" i="181" s="1"/>
  <c r="D186" i="181"/>
  <c r="D187" i="181" s="1"/>
  <c r="C186" i="181"/>
  <c r="C187" i="181" s="1"/>
  <c r="I178" i="181"/>
  <c r="H178" i="181"/>
  <c r="G178" i="181"/>
  <c r="F178" i="181"/>
  <c r="E178" i="181"/>
  <c r="D178" i="181"/>
  <c r="C178" i="181"/>
  <c r="I175" i="181"/>
  <c r="I179" i="181" s="1"/>
  <c r="H175" i="181"/>
  <c r="H179" i="181" s="1"/>
  <c r="G175" i="181"/>
  <c r="G179" i="181" s="1"/>
  <c r="F175" i="181"/>
  <c r="F179" i="181" s="1"/>
  <c r="E175" i="181"/>
  <c r="E179" i="181" s="1"/>
  <c r="D175" i="181"/>
  <c r="D179" i="181" s="1"/>
  <c r="C175" i="181"/>
  <c r="C179" i="181" s="1"/>
  <c r="I174" i="181"/>
  <c r="H174" i="181"/>
  <c r="G174" i="181"/>
  <c r="F174" i="181"/>
  <c r="E174" i="181"/>
  <c r="D174" i="181"/>
  <c r="C174" i="181"/>
  <c r="I172" i="181"/>
  <c r="I173" i="181" s="1"/>
  <c r="H172" i="181"/>
  <c r="H173" i="181" s="1"/>
  <c r="G172" i="181"/>
  <c r="G173" i="181" s="1"/>
  <c r="F172" i="181"/>
  <c r="F173" i="181" s="1"/>
  <c r="E172" i="181"/>
  <c r="E173" i="181" s="1"/>
  <c r="D172" i="181"/>
  <c r="D173" i="181" s="1"/>
  <c r="C172" i="181"/>
  <c r="C173" i="181" s="1"/>
  <c r="I164" i="181"/>
  <c r="H164" i="181"/>
  <c r="G164" i="181"/>
  <c r="F164" i="181"/>
  <c r="E164" i="181"/>
  <c r="D164" i="181"/>
  <c r="C164" i="181"/>
  <c r="I161" i="181"/>
  <c r="I165" i="181" s="1"/>
  <c r="H161" i="181"/>
  <c r="H165" i="181" s="1"/>
  <c r="G161" i="181"/>
  <c r="G165" i="181" s="1"/>
  <c r="F161" i="181"/>
  <c r="F165" i="181" s="1"/>
  <c r="E161" i="181"/>
  <c r="E165" i="181" s="1"/>
  <c r="D161" i="181"/>
  <c r="D165" i="181" s="1"/>
  <c r="C161" i="181"/>
  <c r="C165" i="181" s="1"/>
  <c r="I160" i="181"/>
  <c r="H160" i="181"/>
  <c r="G160" i="181"/>
  <c r="F160" i="181"/>
  <c r="E160" i="181"/>
  <c r="D160" i="181"/>
  <c r="C160" i="181"/>
  <c r="I158" i="181"/>
  <c r="I159" i="181" s="1"/>
  <c r="H158" i="181"/>
  <c r="H159" i="181" s="1"/>
  <c r="G158" i="181"/>
  <c r="G159" i="181" s="1"/>
  <c r="F158" i="181"/>
  <c r="F159" i="181" s="1"/>
  <c r="E158" i="181"/>
  <c r="E159" i="181" s="1"/>
  <c r="D158" i="181"/>
  <c r="D159" i="181" s="1"/>
  <c r="C158" i="181"/>
  <c r="C159" i="181" s="1"/>
  <c r="I150" i="181"/>
  <c r="H150" i="181"/>
  <c r="G150" i="181"/>
  <c r="F150" i="181"/>
  <c r="E150" i="181"/>
  <c r="D150" i="181"/>
  <c r="C150" i="181"/>
  <c r="I147" i="181"/>
  <c r="I151" i="181" s="1"/>
  <c r="H147" i="181"/>
  <c r="H151" i="181" s="1"/>
  <c r="G147" i="181"/>
  <c r="G151" i="181" s="1"/>
  <c r="F147" i="181"/>
  <c r="F151" i="181" s="1"/>
  <c r="E147" i="181"/>
  <c r="E151" i="181" s="1"/>
  <c r="D147" i="181"/>
  <c r="D151" i="181" s="1"/>
  <c r="C147" i="181"/>
  <c r="C151" i="181" s="1"/>
  <c r="I146" i="181"/>
  <c r="H146" i="181"/>
  <c r="G146" i="181"/>
  <c r="F146" i="181"/>
  <c r="E146" i="181"/>
  <c r="D146" i="181"/>
  <c r="C146" i="181"/>
  <c r="I144" i="181"/>
  <c r="I145" i="181" s="1"/>
  <c r="H144" i="181"/>
  <c r="H145" i="181" s="1"/>
  <c r="G144" i="181"/>
  <c r="G145" i="181" s="1"/>
  <c r="F144" i="181"/>
  <c r="F145" i="181" s="1"/>
  <c r="E144" i="181"/>
  <c r="E145" i="181" s="1"/>
  <c r="D144" i="181"/>
  <c r="D145" i="181" s="1"/>
  <c r="C144" i="181"/>
  <c r="C145" i="181" s="1"/>
  <c r="I136" i="181"/>
  <c r="H136" i="181"/>
  <c r="G136" i="181"/>
  <c r="F136" i="181"/>
  <c r="E136" i="181"/>
  <c r="D136" i="181"/>
  <c r="C136" i="181"/>
  <c r="I133" i="181"/>
  <c r="I137" i="181" s="1"/>
  <c r="H133" i="181"/>
  <c r="H137" i="181" s="1"/>
  <c r="G133" i="181"/>
  <c r="G137" i="181" s="1"/>
  <c r="F133" i="181"/>
  <c r="F137" i="181" s="1"/>
  <c r="E133" i="181"/>
  <c r="E137" i="181" s="1"/>
  <c r="D133" i="181"/>
  <c r="D137" i="181" s="1"/>
  <c r="C133" i="181"/>
  <c r="C137" i="181" s="1"/>
  <c r="I132" i="181"/>
  <c r="H132" i="181"/>
  <c r="G132" i="181"/>
  <c r="F132" i="181"/>
  <c r="E132" i="181"/>
  <c r="D132" i="181"/>
  <c r="C132" i="181"/>
  <c r="I130" i="181"/>
  <c r="I131" i="181" s="1"/>
  <c r="H130" i="181"/>
  <c r="H131" i="181" s="1"/>
  <c r="G130" i="181"/>
  <c r="G131" i="181" s="1"/>
  <c r="F130" i="181"/>
  <c r="F131" i="181" s="1"/>
  <c r="E130" i="181"/>
  <c r="E131" i="181" s="1"/>
  <c r="D130" i="181"/>
  <c r="D131" i="181" s="1"/>
  <c r="C130" i="181"/>
  <c r="C131" i="181" s="1"/>
  <c r="I120" i="181"/>
  <c r="H120" i="181"/>
  <c r="G120" i="181"/>
  <c r="F120" i="181"/>
  <c r="E120" i="181"/>
  <c r="D120" i="181"/>
  <c r="C120" i="181"/>
  <c r="I117" i="181"/>
  <c r="I121" i="181" s="1"/>
  <c r="H117" i="181"/>
  <c r="H121" i="181" s="1"/>
  <c r="G117" i="181"/>
  <c r="G121" i="181" s="1"/>
  <c r="F117" i="181"/>
  <c r="F121" i="181" s="1"/>
  <c r="E117" i="181"/>
  <c r="E121" i="181" s="1"/>
  <c r="D117" i="181"/>
  <c r="D121" i="181" s="1"/>
  <c r="C117" i="181"/>
  <c r="C121" i="181" s="1"/>
  <c r="I116" i="181"/>
  <c r="H116" i="181"/>
  <c r="G116" i="181"/>
  <c r="F116" i="181"/>
  <c r="E116" i="181"/>
  <c r="D116" i="181"/>
  <c r="C116" i="181"/>
  <c r="I114" i="181"/>
  <c r="I115" i="181" s="1"/>
  <c r="H114" i="181"/>
  <c r="H115" i="181" s="1"/>
  <c r="G114" i="181"/>
  <c r="G115" i="181" s="1"/>
  <c r="F114" i="181"/>
  <c r="F115" i="181" s="1"/>
  <c r="E114" i="181"/>
  <c r="E115" i="181" s="1"/>
  <c r="D114" i="181"/>
  <c r="D115" i="181" s="1"/>
  <c r="C114" i="181"/>
  <c r="C115" i="181" s="1"/>
  <c r="I104" i="181"/>
  <c r="H104" i="181"/>
  <c r="G104" i="181"/>
  <c r="F104" i="181"/>
  <c r="E104" i="181"/>
  <c r="D104" i="181"/>
  <c r="C104" i="181"/>
  <c r="I101" i="181"/>
  <c r="I105" i="181" s="1"/>
  <c r="H101" i="181"/>
  <c r="H105" i="181" s="1"/>
  <c r="G101" i="181"/>
  <c r="G105" i="181" s="1"/>
  <c r="F101" i="181"/>
  <c r="F105" i="181" s="1"/>
  <c r="E101" i="181"/>
  <c r="E105" i="181" s="1"/>
  <c r="D101" i="181"/>
  <c r="D105" i="181" s="1"/>
  <c r="C101" i="181"/>
  <c r="C105" i="181" s="1"/>
  <c r="I100" i="181"/>
  <c r="H100" i="181"/>
  <c r="G100" i="181"/>
  <c r="F100" i="181"/>
  <c r="E100" i="181"/>
  <c r="D100" i="181"/>
  <c r="C100" i="181"/>
  <c r="I98" i="181"/>
  <c r="I99" i="181" s="1"/>
  <c r="H98" i="181"/>
  <c r="H99" i="181" s="1"/>
  <c r="G98" i="181"/>
  <c r="G99" i="181" s="1"/>
  <c r="F98" i="181"/>
  <c r="F99" i="181" s="1"/>
  <c r="E98" i="181"/>
  <c r="E99" i="181" s="1"/>
  <c r="D98" i="181"/>
  <c r="D99" i="181" s="1"/>
  <c r="C98" i="181"/>
  <c r="C99" i="181" s="1"/>
  <c r="I90" i="181"/>
  <c r="H90" i="181"/>
  <c r="G90" i="181"/>
  <c r="F90" i="181"/>
  <c r="E90" i="181"/>
  <c r="D90" i="181"/>
  <c r="C90" i="181"/>
  <c r="I87" i="181"/>
  <c r="I91" i="181" s="1"/>
  <c r="H87" i="181"/>
  <c r="H91" i="181" s="1"/>
  <c r="G87" i="181"/>
  <c r="G91" i="181" s="1"/>
  <c r="F87" i="181"/>
  <c r="F91" i="181" s="1"/>
  <c r="E87" i="181"/>
  <c r="E91" i="181" s="1"/>
  <c r="D87" i="181"/>
  <c r="D91" i="181" s="1"/>
  <c r="C87" i="181"/>
  <c r="C91" i="181" s="1"/>
  <c r="I86" i="181"/>
  <c r="H86" i="181"/>
  <c r="G86" i="181"/>
  <c r="F86" i="181"/>
  <c r="E86" i="181"/>
  <c r="D86" i="181"/>
  <c r="C86" i="181"/>
  <c r="I84" i="181"/>
  <c r="I85" i="181" s="1"/>
  <c r="H84" i="181"/>
  <c r="H85" i="181" s="1"/>
  <c r="G84" i="181"/>
  <c r="G85" i="181" s="1"/>
  <c r="F84" i="181"/>
  <c r="F85" i="181" s="1"/>
  <c r="E84" i="181"/>
  <c r="E85" i="181" s="1"/>
  <c r="D84" i="181"/>
  <c r="D85" i="181" s="1"/>
  <c r="C84" i="181"/>
  <c r="C85" i="181" s="1"/>
  <c r="I74" i="181"/>
  <c r="H74" i="181"/>
  <c r="G74" i="181"/>
  <c r="F74" i="181"/>
  <c r="E74" i="181"/>
  <c r="D74" i="181"/>
  <c r="C74" i="181"/>
  <c r="I71" i="181"/>
  <c r="I75" i="181" s="1"/>
  <c r="H71" i="181"/>
  <c r="H75" i="181" s="1"/>
  <c r="G71" i="181"/>
  <c r="G75" i="181" s="1"/>
  <c r="F71" i="181"/>
  <c r="F75" i="181" s="1"/>
  <c r="E71" i="181"/>
  <c r="E75" i="181" s="1"/>
  <c r="D71" i="181"/>
  <c r="D75" i="181" s="1"/>
  <c r="C71" i="181"/>
  <c r="C75" i="181" s="1"/>
  <c r="I70" i="181"/>
  <c r="H70" i="181"/>
  <c r="G70" i="181"/>
  <c r="F70" i="181"/>
  <c r="E70" i="181"/>
  <c r="D70" i="181"/>
  <c r="C70" i="181"/>
  <c r="I68" i="181"/>
  <c r="I69" i="181" s="1"/>
  <c r="H68" i="181"/>
  <c r="H69" i="181" s="1"/>
  <c r="G68" i="181"/>
  <c r="G69" i="181" s="1"/>
  <c r="F68" i="181"/>
  <c r="F69" i="181" s="1"/>
  <c r="E68" i="181"/>
  <c r="E69" i="181" s="1"/>
  <c r="D68" i="181"/>
  <c r="D69" i="181" s="1"/>
  <c r="C68" i="181"/>
  <c r="C69" i="181" s="1"/>
  <c r="I60" i="181"/>
  <c r="H60" i="181"/>
  <c r="G60" i="181"/>
  <c r="F60" i="181"/>
  <c r="E60" i="181"/>
  <c r="D60" i="181"/>
  <c r="C60" i="181"/>
  <c r="I57" i="181"/>
  <c r="I61" i="181" s="1"/>
  <c r="H57" i="181"/>
  <c r="H61" i="181" s="1"/>
  <c r="G57" i="181"/>
  <c r="G61" i="181" s="1"/>
  <c r="F57" i="181"/>
  <c r="F61" i="181" s="1"/>
  <c r="E57" i="181"/>
  <c r="E61" i="181" s="1"/>
  <c r="D57" i="181"/>
  <c r="D61" i="181" s="1"/>
  <c r="C57" i="181"/>
  <c r="C61" i="181" s="1"/>
  <c r="I56" i="181"/>
  <c r="H56" i="181"/>
  <c r="G56" i="181"/>
  <c r="F56" i="181"/>
  <c r="E56" i="181"/>
  <c r="D56" i="181"/>
  <c r="C56" i="181"/>
  <c r="I54" i="181"/>
  <c r="I55" i="181" s="1"/>
  <c r="H54" i="181"/>
  <c r="H55" i="181" s="1"/>
  <c r="G54" i="181"/>
  <c r="G55" i="181" s="1"/>
  <c r="F54" i="181"/>
  <c r="F55" i="181" s="1"/>
  <c r="E54" i="181"/>
  <c r="E55" i="181" s="1"/>
  <c r="D54" i="181"/>
  <c r="D55" i="181" s="1"/>
  <c r="C54" i="181"/>
  <c r="C55" i="181" s="1"/>
  <c r="I44" i="181"/>
  <c r="H44" i="181"/>
  <c r="G44" i="181"/>
  <c r="F44" i="181"/>
  <c r="E44" i="181"/>
  <c r="D44" i="181"/>
  <c r="C44" i="181"/>
  <c r="I41" i="181"/>
  <c r="I45" i="181" s="1"/>
  <c r="H41" i="181"/>
  <c r="H45" i="181" s="1"/>
  <c r="G41" i="181"/>
  <c r="G45" i="181" s="1"/>
  <c r="F41" i="181"/>
  <c r="F45" i="181" s="1"/>
  <c r="E41" i="181"/>
  <c r="E45" i="181" s="1"/>
  <c r="D41" i="181"/>
  <c r="D45" i="181" s="1"/>
  <c r="C41" i="181"/>
  <c r="C45" i="181" s="1"/>
  <c r="I40" i="181"/>
  <c r="H40" i="181"/>
  <c r="G40" i="181"/>
  <c r="F40" i="181"/>
  <c r="E40" i="181"/>
  <c r="D40" i="181"/>
  <c r="C40" i="181"/>
  <c r="I38" i="181"/>
  <c r="I39" i="181" s="1"/>
  <c r="H38" i="181"/>
  <c r="H39" i="181" s="1"/>
  <c r="G38" i="181"/>
  <c r="G39" i="181" s="1"/>
  <c r="F38" i="181"/>
  <c r="F39" i="181" s="1"/>
  <c r="E38" i="181"/>
  <c r="E39" i="181" s="1"/>
  <c r="D38" i="181"/>
  <c r="D39" i="181" s="1"/>
  <c r="C38" i="181"/>
  <c r="C39" i="181" s="1"/>
  <c r="I30" i="181"/>
  <c r="H30" i="181"/>
  <c r="G30" i="181"/>
  <c r="F30" i="181"/>
  <c r="E30" i="181"/>
  <c r="D30" i="181"/>
  <c r="C30" i="181"/>
  <c r="I27" i="181"/>
  <c r="I31" i="181" s="1"/>
  <c r="H27" i="181"/>
  <c r="H31" i="181" s="1"/>
  <c r="G27" i="181"/>
  <c r="G31" i="181" s="1"/>
  <c r="F27" i="181"/>
  <c r="F31" i="181" s="1"/>
  <c r="E27" i="181"/>
  <c r="E31" i="181" s="1"/>
  <c r="D27" i="181"/>
  <c r="D31" i="181" s="1"/>
  <c r="C27" i="181"/>
  <c r="C31" i="181" s="1"/>
  <c r="I26" i="181"/>
  <c r="H26" i="181"/>
  <c r="G26" i="181"/>
  <c r="F26" i="181"/>
  <c r="E26" i="181"/>
  <c r="D26" i="181"/>
  <c r="C26" i="181"/>
  <c r="I24" i="181"/>
  <c r="I25" i="181" s="1"/>
  <c r="H24" i="181"/>
  <c r="H25" i="181" s="1"/>
  <c r="G24" i="181"/>
  <c r="G25" i="181" s="1"/>
  <c r="F24" i="181"/>
  <c r="F25" i="181" s="1"/>
  <c r="E24" i="181"/>
  <c r="E25" i="181" s="1"/>
  <c r="D24" i="181"/>
  <c r="D25" i="181" s="1"/>
  <c r="C24" i="181"/>
  <c r="C25" i="181" s="1"/>
  <c r="I16" i="181"/>
  <c r="H16" i="181"/>
  <c r="G16" i="181"/>
  <c r="F16" i="181"/>
  <c r="E16" i="181"/>
  <c r="D16" i="181"/>
  <c r="C16" i="181"/>
  <c r="I13" i="181"/>
  <c r="I17" i="181" s="1"/>
  <c r="H13" i="181"/>
  <c r="H17" i="181" s="1"/>
  <c r="G13" i="181"/>
  <c r="G17" i="181" s="1"/>
  <c r="F13" i="181"/>
  <c r="F17" i="181" s="1"/>
  <c r="E13" i="181"/>
  <c r="E17" i="181" s="1"/>
  <c r="D13" i="181"/>
  <c r="D17" i="181" s="1"/>
  <c r="C13" i="181"/>
  <c r="C17" i="181" s="1"/>
  <c r="I12" i="181"/>
  <c r="H12" i="181"/>
  <c r="G12" i="181"/>
  <c r="F12" i="181"/>
  <c r="E12" i="181"/>
  <c r="D12" i="181"/>
  <c r="C12" i="181"/>
  <c r="I10" i="181"/>
  <c r="I11" i="181" s="1"/>
  <c r="H10" i="181"/>
  <c r="H11" i="181" s="1"/>
  <c r="G10" i="181"/>
  <c r="G11" i="181" s="1"/>
  <c r="F10" i="181"/>
  <c r="F11" i="181" s="1"/>
  <c r="E10" i="181"/>
  <c r="E11" i="181" s="1"/>
  <c r="D10" i="181"/>
  <c r="D11" i="181" s="1"/>
  <c r="C10" i="181"/>
  <c r="C11" i="181" s="1"/>
  <c r="I192" i="180"/>
  <c r="H192" i="180"/>
  <c r="G192" i="180"/>
  <c r="F192" i="180"/>
  <c r="E192" i="180"/>
  <c r="D192" i="180"/>
  <c r="C192" i="180"/>
  <c r="I189" i="180"/>
  <c r="I193" i="180" s="1"/>
  <c r="H189" i="180"/>
  <c r="H193" i="180" s="1"/>
  <c r="G189" i="180"/>
  <c r="G193" i="180" s="1"/>
  <c r="F189" i="180"/>
  <c r="F193" i="180" s="1"/>
  <c r="E189" i="180"/>
  <c r="E193" i="180" s="1"/>
  <c r="D189" i="180"/>
  <c r="D193" i="180" s="1"/>
  <c r="C189" i="180"/>
  <c r="C193" i="180" s="1"/>
  <c r="I188" i="180"/>
  <c r="H188" i="180"/>
  <c r="G188" i="180"/>
  <c r="F188" i="180"/>
  <c r="E188" i="180"/>
  <c r="D188" i="180"/>
  <c r="C188" i="180"/>
  <c r="I186" i="180"/>
  <c r="I187" i="180" s="1"/>
  <c r="H186" i="180"/>
  <c r="H187" i="180" s="1"/>
  <c r="G186" i="180"/>
  <c r="G187" i="180" s="1"/>
  <c r="F186" i="180"/>
  <c r="F187" i="180" s="1"/>
  <c r="E186" i="180"/>
  <c r="E187" i="180" s="1"/>
  <c r="D186" i="180"/>
  <c r="D187" i="180" s="1"/>
  <c r="C186" i="180"/>
  <c r="C187" i="180" s="1"/>
  <c r="I178" i="180"/>
  <c r="H178" i="180"/>
  <c r="G178" i="180"/>
  <c r="F178" i="180"/>
  <c r="E178" i="180"/>
  <c r="D178" i="180"/>
  <c r="C178" i="180"/>
  <c r="I175" i="180"/>
  <c r="I179" i="180" s="1"/>
  <c r="H175" i="180"/>
  <c r="H179" i="180" s="1"/>
  <c r="G175" i="180"/>
  <c r="G179" i="180" s="1"/>
  <c r="F175" i="180"/>
  <c r="F179" i="180" s="1"/>
  <c r="E175" i="180"/>
  <c r="E179" i="180" s="1"/>
  <c r="D175" i="180"/>
  <c r="D179" i="180" s="1"/>
  <c r="C175" i="180"/>
  <c r="C179" i="180" s="1"/>
  <c r="I174" i="180"/>
  <c r="H174" i="180"/>
  <c r="G174" i="180"/>
  <c r="F174" i="180"/>
  <c r="E174" i="180"/>
  <c r="D174" i="180"/>
  <c r="C174" i="180"/>
  <c r="I172" i="180"/>
  <c r="I173" i="180" s="1"/>
  <c r="H172" i="180"/>
  <c r="H173" i="180" s="1"/>
  <c r="G172" i="180"/>
  <c r="G173" i="180" s="1"/>
  <c r="F172" i="180"/>
  <c r="F173" i="180" s="1"/>
  <c r="E172" i="180"/>
  <c r="E173" i="180" s="1"/>
  <c r="D172" i="180"/>
  <c r="D173" i="180" s="1"/>
  <c r="C172" i="180"/>
  <c r="C173" i="180" s="1"/>
  <c r="I164" i="180"/>
  <c r="H164" i="180"/>
  <c r="G164" i="180"/>
  <c r="F164" i="180"/>
  <c r="E164" i="180"/>
  <c r="D164" i="180"/>
  <c r="C164" i="180"/>
  <c r="I161" i="180"/>
  <c r="I165" i="180" s="1"/>
  <c r="H161" i="180"/>
  <c r="H165" i="180" s="1"/>
  <c r="G161" i="180"/>
  <c r="G165" i="180" s="1"/>
  <c r="F161" i="180"/>
  <c r="F165" i="180" s="1"/>
  <c r="E161" i="180"/>
  <c r="E165" i="180" s="1"/>
  <c r="D161" i="180"/>
  <c r="D165" i="180" s="1"/>
  <c r="C161" i="180"/>
  <c r="C165" i="180" s="1"/>
  <c r="I160" i="180"/>
  <c r="H160" i="180"/>
  <c r="G160" i="180"/>
  <c r="F160" i="180"/>
  <c r="E160" i="180"/>
  <c r="D160" i="180"/>
  <c r="C160" i="180"/>
  <c r="I158" i="180"/>
  <c r="I159" i="180" s="1"/>
  <c r="H158" i="180"/>
  <c r="H159" i="180" s="1"/>
  <c r="G158" i="180"/>
  <c r="G159" i="180" s="1"/>
  <c r="F158" i="180"/>
  <c r="F159" i="180" s="1"/>
  <c r="E158" i="180"/>
  <c r="E159" i="180" s="1"/>
  <c r="D158" i="180"/>
  <c r="D159" i="180" s="1"/>
  <c r="C158" i="180"/>
  <c r="C159" i="180" s="1"/>
  <c r="I150" i="180"/>
  <c r="H150" i="180"/>
  <c r="G150" i="180"/>
  <c r="F150" i="180"/>
  <c r="E150" i="180"/>
  <c r="D150" i="180"/>
  <c r="C150" i="180"/>
  <c r="I147" i="180"/>
  <c r="I151" i="180" s="1"/>
  <c r="H147" i="180"/>
  <c r="H151" i="180" s="1"/>
  <c r="G147" i="180"/>
  <c r="G151" i="180" s="1"/>
  <c r="F147" i="180"/>
  <c r="F151" i="180" s="1"/>
  <c r="E147" i="180"/>
  <c r="E151" i="180" s="1"/>
  <c r="D147" i="180"/>
  <c r="D151" i="180" s="1"/>
  <c r="C147" i="180"/>
  <c r="C151" i="180" s="1"/>
  <c r="I146" i="180"/>
  <c r="H146" i="180"/>
  <c r="G146" i="180"/>
  <c r="F146" i="180"/>
  <c r="E146" i="180"/>
  <c r="D146" i="180"/>
  <c r="C146" i="180"/>
  <c r="I144" i="180"/>
  <c r="I145" i="180" s="1"/>
  <c r="H144" i="180"/>
  <c r="H145" i="180" s="1"/>
  <c r="G144" i="180"/>
  <c r="G145" i="180" s="1"/>
  <c r="F144" i="180"/>
  <c r="F145" i="180" s="1"/>
  <c r="E144" i="180"/>
  <c r="E145" i="180" s="1"/>
  <c r="D144" i="180"/>
  <c r="D145" i="180" s="1"/>
  <c r="C144" i="180"/>
  <c r="C145" i="180" s="1"/>
  <c r="I136" i="180"/>
  <c r="H136" i="180"/>
  <c r="G136" i="180"/>
  <c r="F136" i="180"/>
  <c r="E136" i="180"/>
  <c r="D136" i="180"/>
  <c r="C136" i="180"/>
  <c r="I133" i="180"/>
  <c r="I137" i="180" s="1"/>
  <c r="H133" i="180"/>
  <c r="H137" i="180" s="1"/>
  <c r="G133" i="180"/>
  <c r="G137" i="180" s="1"/>
  <c r="F133" i="180"/>
  <c r="F137" i="180" s="1"/>
  <c r="E133" i="180"/>
  <c r="E137" i="180" s="1"/>
  <c r="D133" i="180"/>
  <c r="D137" i="180" s="1"/>
  <c r="C133" i="180"/>
  <c r="C137" i="180" s="1"/>
  <c r="I132" i="180"/>
  <c r="H132" i="180"/>
  <c r="G132" i="180"/>
  <c r="F132" i="180"/>
  <c r="E132" i="180"/>
  <c r="D132" i="180"/>
  <c r="C132" i="180"/>
  <c r="I130" i="180"/>
  <c r="I131" i="180" s="1"/>
  <c r="H130" i="180"/>
  <c r="H131" i="180" s="1"/>
  <c r="G130" i="180"/>
  <c r="G131" i="180" s="1"/>
  <c r="F130" i="180"/>
  <c r="F131" i="180" s="1"/>
  <c r="E130" i="180"/>
  <c r="E131" i="180" s="1"/>
  <c r="D130" i="180"/>
  <c r="D131" i="180" s="1"/>
  <c r="C130" i="180"/>
  <c r="C131" i="180" s="1"/>
  <c r="I120" i="180"/>
  <c r="H120" i="180"/>
  <c r="G120" i="180"/>
  <c r="F120" i="180"/>
  <c r="E120" i="180"/>
  <c r="D120" i="180"/>
  <c r="C120" i="180"/>
  <c r="I117" i="180"/>
  <c r="I121" i="180" s="1"/>
  <c r="H117" i="180"/>
  <c r="H121" i="180" s="1"/>
  <c r="G117" i="180"/>
  <c r="G121" i="180" s="1"/>
  <c r="F117" i="180"/>
  <c r="F121" i="180" s="1"/>
  <c r="E117" i="180"/>
  <c r="E121" i="180" s="1"/>
  <c r="D117" i="180"/>
  <c r="D121" i="180" s="1"/>
  <c r="C117" i="180"/>
  <c r="C121" i="180" s="1"/>
  <c r="I116" i="180"/>
  <c r="H116" i="180"/>
  <c r="G116" i="180"/>
  <c r="F116" i="180"/>
  <c r="E116" i="180"/>
  <c r="D116" i="180"/>
  <c r="C116" i="180"/>
  <c r="I114" i="180"/>
  <c r="I115" i="180" s="1"/>
  <c r="H114" i="180"/>
  <c r="H115" i="180" s="1"/>
  <c r="G114" i="180"/>
  <c r="G115" i="180" s="1"/>
  <c r="F114" i="180"/>
  <c r="F115" i="180" s="1"/>
  <c r="E114" i="180"/>
  <c r="E115" i="180" s="1"/>
  <c r="D114" i="180"/>
  <c r="D115" i="180" s="1"/>
  <c r="C114" i="180"/>
  <c r="C115" i="180" s="1"/>
  <c r="I104" i="180"/>
  <c r="H104" i="180"/>
  <c r="G104" i="180"/>
  <c r="F104" i="180"/>
  <c r="E104" i="180"/>
  <c r="D104" i="180"/>
  <c r="C104" i="180"/>
  <c r="I101" i="180"/>
  <c r="I105" i="180" s="1"/>
  <c r="H101" i="180"/>
  <c r="H105" i="180" s="1"/>
  <c r="G101" i="180"/>
  <c r="G105" i="180" s="1"/>
  <c r="F101" i="180"/>
  <c r="F105" i="180" s="1"/>
  <c r="E101" i="180"/>
  <c r="E105" i="180" s="1"/>
  <c r="D101" i="180"/>
  <c r="D105" i="180" s="1"/>
  <c r="C101" i="180"/>
  <c r="C105" i="180" s="1"/>
  <c r="I100" i="180"/>
  <c r="H100" i="180"/>
  <c r="G100" i="180"/>
  <c r="F100" i="180"/>
  <c r="E100" i="180"/>
  <c r="D100" i="180"/>
  <c r="C100" i="180"/>
  <c r="I98" i="180"/>
  <c r="I99" i="180" s="1"/>
  <c r="H98" i="180"/>
  <c r="H99" i="180" s="1"/>
  <c r="G98" i="180"/>
  <c r="G99" i="180" s="1"/>
  <c r="F98" i="180"/>
  <c r="F99" i="180" s="1"/>
  <c r="E98" i="180"/>
  <c r="E99" i="180" s="1"/>
  <c r="D98" i="180"/>
  <c r="D99" i="180" s="1"/>
  <c r="C98" i="180"/>
  <c r="C99" i="180" s="1"/>
  <c r="I90" i="180"/>
  <c r="H90" i="180"/>
  <c r="G90" i="180"/>
  <c r="F90" i="180"/>
  <c r="E90" i="180"/>
  <c r="D90" i="180"/>
  <c r="C90" i="180"/>
  <c r="I87" i="180"/>
  <c r="I91" i="180" s="1"/>
  <c r="H87" i="180"/>
  <c r="H91" i="180" s="1"/>
  <c r="G87" i="180"/>
  <c r="G91" i="180" s="1"/>
  <c r="F87" i="180"/>
  <c r="F91" i="180" s="1"/>
  <c r="E87" i="180"/>
  <c r="E91" i="180" s="1"/>
  <c r="D87" i="180"/>
  <c r="D91" i="180" s="1"/>
  <c r="C87" i="180"/>
  <c r="C91" i="180" s="1"/>
  <c r="I86" i="180"/>
  <c r="H86" i="180"/>
  <c r="G86" i="180"/>
  <c r="F86" i="180"/>
  <c r="E86" i="180"/>
  <c r="D86" i="180"/>
  <c r="C86" i="180"/>
  <c r="I84" i="180"/>
  <c r="I85" i="180" s="1"/>
  <c r="H84" i="180"/>
  <c r="H85" i="180" s="1"/>
  <c r="G84" i="180"/>
  <c r="G85" i="180" s="1"/>
  <c r="F84" i="180"/>
  <c r="F85" i="180" s="1"/>
  <c r="E84" i="180"/>
  <c r="E85" i="180" s="1"/>
  <c r="D84" i="180"/>
  <c r="D85" i="180" s="1"/>
  <c r="C84" i="180"/>
  <c r="C85" i="180" s="1"/>
  <c r="I74" i="180"/>
  <c r="H74" i="180"/>
  <c r="G74" i="180"/>
  <c r="F74" i="180"/>
  <c r="E74" i="180"/>
  <c r="D74" i="180"/>
  <c r="C74" i="180"/>
  <c r="I71" i="180"/>
  <c r="I75" i="180" s="1"/>
  <c r="H71" i="180"/>
  <c r="H75" i="180" s="1"/>
  <c r="G71" i="180"/>
  <c r="G75" i="180" s="1"/>
  <c r="F71" i="180"/>
  <c r="F75" i="180" s="1"/>
  <c r="E71" i="180"/>
  <c r="E75" i="180" s="1"/>
  <c r="D71" i="180"/>
  <c r="D75" i="180" s="1"/>
  <c r="C71" i="180"/>
  <c r="C75" i="180" s="1"/>
  <c r="I70" i="180"/>
  <c r="H70" i="180"/>
  <c r="G70" i="180"/>
  <c r="F70" i="180"/>
  <c r="E70" i="180"/>
  <c r="D70" i="180"/>
  <c r="C70" i="180"/>
  <c r="I68" i="180"/>
  <c r="I69" i="180" s="1"/>
  <c r="H68" i="180"/>
  <c r="H69" i="180" s="1"/>
  <c r="G68" i="180"/>
  <c r="G69" i="180" s="1"/>
  <c r="F68" i="180"/>
  <c r="F69" i="180" s="1"/>
  <c r="E68" i="180"/>
  <c r="E69" i="180" s="1"/>
  <c r="D68" i="180"/>
  <c r="D69" i="180" s="1"/>
  <c r="C68" i="180"/>
  <c r="C69" i="180" s="1"/>
  <c r="I60" i="180"/>
  <c r="H60" i="180"/>
  <c r="G60" i="180"/>
  <c r="F60" i="180"/>
  <c r="E60" i="180"/>
  <c r="D60" i="180"/>
  <c r="C60" i="180"/>
  <c r="I57" i="180"/>
  <c r="I61" i="180" s="1"/>
  <c r="H57" i="180"/>
  <c r="H61" i="180" s="1"/>
  <c r="G57" i="180"/>
  <c r="G61" i="180" s="1"/>
  <c r="F57" i="180"/>
  <c r="F61" i="180" s="1"/>
  <c r="E57" i="180"/>
  <c r="E61" i="180" s="1"/>
  <c r="D57" i="180"/>
  <c r="D61" i="180" s="1"/>
  <c r="C57" i="180"/>
  <c r="C61" i="180" s="1"/>
  <c r="I56" i="180"/>
  <c r="H56" i="180"/>
  <c r="G56" i="180"/>
  <c r="F56" i="180"/>
  <c r="E56" i="180"/>
  <c r="D56" i="180"/>
  <c r="C56" i="180"/>
  <c r="I54" i="180"/>
  <c r="I55" i="180" s="1"/>
  <c r="H54" i="180"/>
  <c r="H55" i="180" s="1"/>
  <c r="G54" i="180"/>
  <c r="G55" i="180" s="1"/>
  <c r="F54" i="180"/>
  <c r="F55" i="180" s="1"/>
  <c r="E54" i="180"/>
  <c r="E55" i="180" s="1"/>
  <c r="D54" i="180"/>
  <c r="D55" i="180" s="1"/>
  <c r="C54" i="180"/>
  <c r="C55" i="180" s="1"/>
  <c r="I44" i="180"/>
  <c r="H44" i="180"/>
  <c r="G44" i="180"/>
  <c r="F44" i="180"/>
  <c r="E44" i="180"/>
  <c r="D44" i="180"/>
  <c r="C44" i="180"/>
  <c r="I41" i="180"/>
  <c r="I45" i="180" s="1"/>
  <c r="H41" i="180"/>
  <c r="H45" i="180" s="1"/>
  <c r="G41" i="180"/>
  <c r="G45" i="180" s="1"/>
  <c r="F41" i="180"/>
  <c r="F45" i="180" s="1"/>
  <c r="E41" i="180"/>
  <c r="E45" i="180" s="1"/>
  <c r="D41" i="180"/>
  <c r="D45" i="180" s="1"/>
  <c r="C41" i="180"/>
  <c r="C45" i="180" s="1"/>
  <c r="I40" i="180"/>
  <c r="H40" i="180"/>
  <c r="G40" i="180"/>
  <c r="F40" i="180"/>
  <c r="E40" i="180"/>
  <c r="D40" i="180"/>
  <c r="C40" i="180"/>
  <c r="I38" i="180"/>
  <c r="I39" i="180" s="1"/>
  <c r="H38" i="180"/>
  <c r="H39" i="180" s="1"/>
  <c r="G38" i="180"/>
  <c r="G39" i="180" s="1"/>
  <c r="F38" i="180"/>
  <c r="F39" i="180" s="1"/>
  <c r="E38" i="180"/>
  <c r="E39" i="180" s="1"/>
  <c r="D38" i="180"/>
  <c r="D39" i="180" s="1"/>
  <c r="C38" i="180"/>
  <c r="C39" i="180" s="1"/>
  <c r="I30" i="180"/>
  <c r="H30" i="180"/>
  <c r="G30" i="180"/>
  <c r="F30" i="180"/>
  <c r="E30" i="180"/>
  <c r="D30" i="180"/>
  <c r="C30" i="180"/>
  <c r="I27" i="180"/>
  <c r="I31" i="180" s="1"/>
  <c r="H27" i="180"/>
  <c r="H31" i="180" s="1"/>
  <c r="G27" i="180"/>
  <c r="G31" i="180" s="1"/>
  <c r="F27" i="180"/>
  <c r="F31" i="180" s="1"/>
  <c r="E27" i="180"/>
  <c r="E31" i="180" s="1"/>
  <c r="D27" i="180"/>
  <c r="D31" i="180" s="1"/>
  <c r="C27" i="180"/>
  <c r="C31" i="180" s="1"/>
  <c r="I26" i="180"/>
  <c r="H26" i="180"/>
  <c r="G26" i="180"/>
  <c r="F26" i="180"/>
  <c r="E26" i="180"/>
  <c r="D26" i="180"/>
  <c r="C26" i="180"/>
  <c r="I24" i="180"/>
  <c r="I25" i="180" s="1"/>
  <c r="H24" i="180"/>
  <c r="H25" i="180" s="1"/>
  <c r="G24" i="180"/>
  <c r="G25" i="180" s="1"/>
  <c r="F24" i="180"/>
  <c r="F25" i="180" s="1"/>
  <c r="E24" i="180"/>
  <c r="E25" i="180" s="1"/>
  <c r="D24" i="180"/>
  <c r="D25" i="180" s="1"/>
  <c r="C24" i="180"/>
  <c r="C25" i="180" s="1"/>
  <c r="I16" i="180"/>
  <c r="H16" i="180"/>
  <c r="G16" i="180"/>
  <c r="F16" i="180"/>
  <c r="E16" i="180"/>
  <c r="D16" i="180"/>
  <c r="C16" i="180"/>
  <c r="I13" i="180"/>
  <c r="I17" i="180" s="1"/>
  <c r="H13" i="180"/>
  <c r="H17" i="180" s="1"/>
  <c r="G13" i="180"/>
  <c r="G17" i="180" s="1"/>
  <c r="F13" i="180"/>
  <c r="F17" i="180" s="1"/>
  <c r="E13" i="180"/>
  <c r="E17" i="180" s="1"/>
  <c r="D13" i="180"/>
  <c r="D17" i="180" s="1"/>
  <c r="C13" i="180"/>
  <c r="C17" i="180" s="1"/>
  <c r="I12" i="180"/>
  <c r="H12" i="180"/>
  <c r="G12" i="180"/>
  <c r="F12" i="180"/>
  <c r="E12" i="180"/>
  <c r="D12" i="180"/>
  <c r="C12" i="180"/>
  <c r="I10" i="180"/>
  <c r="I11" i="180" s="1"/>
  <c r="H10" i="180"/>
  <c r="H11" i="180" s="1"/>
  <c r="G10" i="180"/>
  <c r="G11" i="180" s="1"/>
  <c r="F10" i="180"/>
  <c r="F11" i="180" s="1"/>
  <c r="E10" i="180"/>
  <c r="E11" i="180" s="1"/>
  <c r="D10" i="180"/>
  <c r="D11" i="180" s="1"/>
  <c r="C10" i="180"/>
  <c r="C11" i="180" s="1"/>
  <c r="I192" i="179"/>
  <c r="H192" i="179"/>
  <c r="G192" i="179"/>
  <c r="F192" i="179"/>
  <c r="E192" i="179"/>
  <c r="D192" i="179"/>
  <c r="C192" i="179"/>
  <c r="I189" i="179"/>
  <c r="I193" i="179" s="1"/>
  <c r="H189" i="179"/>
  <c r="H193" i="179" s="1"/>
  <c r="G189" i="179"/>
  <c r="G193" i="179" s="1"/>
  <c r="F189" i="179"/>
  <c r="F193" i="179" s="1"/>
  <c r="E189" i="179"/>
  <c r="E193" i="179" s="1"/>
  <c r="D189" i="179"/>
  <c r="D193" i="179" s="1"/>
  <c r="C189" i="179"/>
  <c r="C193" i="179" s="1"/>
  <c r="I188" i="179"/>
  <c r="H188" i="179"/>
  <c r="G188" i="179"/>
  <c r="F188" i="179"/>
  <c r="E188" i="179"/>
  <c r="D188" i="179"/>
  <c r="C188" i="179"/>
  <c r="I186" i="179"/>
  <c r="I187" i="179" s="1"/>
  <c r="H186" i="179"/>
  <c r="H187" i="179" s="1"/>
  <c r="G186" i="179"/>
  <c r="G187" i="179" s="1"/>
  <c r="F186" i="179"/>
  <c r="F187" i="179" s="1"/>
  <c r="E186" i="179"/>
  <c r="E187" i="179" s="1"/>
  <c r="D186" i="179"/>
  <c r="D187" i="179" s="1"/>
  <c r="C186" i="179"/>
  <c r="C187" i="179" s="1"/>
  <c r="I178" i="179"/>
  <c r="H178" i="179"/>
  <c r="G178" i="179"/>
  <c r="F178" i="179"/>
  <c r="E178" i="179"/>
  <c r="D178" i="179"/>
  <c r="C178" i="179"/>
  <c r="I175" i="179"/>
  <c r="I179" i="179" s="1"/>
  <c r="H175" i="179"/>
  <c r="H179" i="179" s="1"/>
  <c r="G175" i="179"/>
  <c r="G179" i="179" s="1"/>
  <c r="F175" i="179"/>
  <c r="F179" i="179" s="1"/>
  <c r="E175" i="179"/>
  <c r="E179" i="179" s="1"/>
  <c r="D175" i="179"/>
  <c r="D179" i="179" s="1"/>
  <c r="C175" i="179"/>
  <c r="C179" i="179" s="1"/>
  <c r="I174" i="179"/>
  <c r="H174" i="179"/>
  <c r="G174" i="179"/>
  <c r="F174" i="179"/>
  <c r="E174" i="179"/>
  <c r="D174" i="179"/>
  <c r="C174" i="179"/>
  <c r="I172" i="179"/>
  <c r="I173" i="179" s="1"/>
  <c r="H172" i="179"/>
  <c r="H173" i="179" s="1"/>
  <c r="G172" i="179"/>
  <c r="G173" i="179" s="1"/>
  <c r="F172" i="179"/>
  <c r="F173" i="179" s="1"/>
  <c r="E172" i="179"/>
  <c r="E173" i="179" s="1"/>
  <c r="D172" i="179"/>
  <c r="D173" i="179" s="1"/>
  <c r="C172" i="179"/>
  <c r="C173" i="179" s="1"/>
  <c r="I164" i="179"/>
  <c r="H164" i="179"/>
  <c r="G164" i="179"/>
  <c r="F164" i="179"/>
  <c r="E164" i="179"/>
  <c r="D164" i="179"/>
  <c r="C164" i="179"/>
  <c r="I161" i="179"/>
  <c r="I165" i="179" s="1"/>
  <c r="H161" i="179"/>
  <c r="H165" i="179" s="1"/>
  <c r="G161" i="179"/>
  <c r="G165" i="179" s="1"/>
  <c r="F161" i="179"/>
  <c r="F165" i="179" s="1"/>
  <c r="E161" i="179"/>
  <c r="E165" i="179" s="1"/>
  <c r="D161" i="179"/>
  <c r="D165" i="179" s="1"/>
  <c r="C161" i="179"/>
  <c r="C165" i="179" s="1"/>
  <c r="I160" i="179"/>
  <c r="H160" i="179"/>
  <c r="G160" i="179"/>
  <c r="F160" i="179"/>
  <c r="E160" i="179"/>
  <c r="D160" i="179"/>
  <c r="C160" i="179"/>
  <c r="I158" i="179"/>
  <c r="I159" i="179" s="1"/>
  <c r="H158" i="179"/>
  <c r="H159" i="179" s="1"/>
  <c r="G158" i="179"/>
  <c r="G159" i="179" s="1"/>
  <c r="F158" i="179"/>
  <c r="F159" i="179" s="1"/>
  <c r="E158" i="179"/>
  <c r="E159" i="179" s="1"/>
  <c r="D158" i="179"/>
  <c r="D159" i="179" s="1"/>
  <c r="C158" i="179"/>
  <c r="C159" i="179" s="1"/>
  <c r="I150" i="179"/>
  <c r="H150" i="179"/>
  <c r="G150" i="179"/>
  <c r="F150" i="179"/>
  <c r="E150" i="179"/>
  <c r="D150" i="179"/>
  <c r="C150" i="179"/>
  <c r="I147" i="179"/>
  <c r="I151" i="179" s="1"/>
  <c r="H147" i="179"/>
  <c r="H151" i="179" s="1"/>
  <c r="G147" i="179"/>
  <c r="G151" i="179" s="1"/>
  <c r="F147" i="179"/>
  <c r="F151" i="179" s="1"/>
  <c r="E147" i="179"/>
  <c r="E151" i="179" s="1"/>
  <c r="D147" i="179"/>
  <c r="D151" i="179" s="1"/>
  <c r="C147" i="179"/>
  <c r="C151" i="179" s="1"/>
  <c r="I146" i="179"/>
  <c r="H146" i="179"/>
  <c r="G146" i="179"/>
  <c r="F146" i="179"/>
  <c r="E146" i="179"/>
  <c r="D146" i="179"/>
  <c r="C146" i="179"/>
  <c r="I144" i="179"/>
  <c r="I145" i="179" s="1"/>
  <c r="H144" i="179"/>
  <c r="H145" i="179" s="1"/>
  <c r="G144" i="179"/>
  <c r="G145" i="179" s="1"/>
  <c r="F144" i="179"/>
  <c r="F145" i="179" s="1"/>
  <c r="E144" i="179"/>
  <c r="E145" i="179" s="1"/>
  <c r="D144" i="179"/>
  <c r="D145" i="179" s="1"/>
  <c r="C144" i="179"/>
  <c r="C145" i="179" s="1"/>
  <c r="I136" i="179"/>
  <c r="H136" i="179"/>
  <c r="G136" i="179"/>
  <c r="F136" i="179"/>
  <c r="E136" i="179"/>
  <c r="D136" i="179"/>
  <c r="C136" i="179"/>
  <c r="I133" i="179"/>
  <c r="I137" i="179" s="1"/>
  <c r="H133" i="179"/>
  <c r="H137" i="179" s="1"/>
  <c r="G133" i="179"/>
  <c r="G137" i="179" s="1"/>
  <c r="F133" i="179"/>
  <c r="F137" i="179" s="1"/>
  <c r="E133" i="179"/>
  <c r="E137" i="179" s="1"/>
  <c r="D133" i="179"/>
  <c r="D137" i="179" s="1"/>
  <c r="C133" i="179"/>
  <c r="C137" i="179" s="1"/>
  <c r="I132" i="179"/>
  <c r="H132" i="179"/>
  <c r="G132" i="179"/>
  <c r="F132" i="179"/>
  <c r="E132" i="179"/>
  <c r="D132" i="179"/>
  <c r="C132" i="179"/>
  <c r="I130" i="179"/>
  <c r="I131" i="179" s="1"/>
  <c r="H130" i="179"/>
  <c r="H131" i="179" s="1"/>
  <c r="G130" i="179"/>
  <c r="G131" i="179" s="1"/>
  <c r="F130" i="179"/>
  <c r="F131" i="179" s="1"/>
  <c r="E130" i="179"/>
  <c r="E131" i="179" s="1"/>
  <c r="D130" i="179"/>
  <c r="D131" i="179" s="1"/>
  <c r="C130" i="179"/>
  <c r="C131" i="179" s="1"/>
  <c r="I120" i="179"/>
  <c r="H120" i="179"/>
  <c r="G120" i="179"/>
  <c r="F120" i="179"/>
  <c r="E120" i="179"/>
  <c r="D120" i="179"/>
  <c r="C120" i="179"/>
  <c r="I117" i="179"/>
  <c r="I121" i="179" s="1"/>
  <c r="H117" i="179"/>
  <c r="H121" i="179" s="1"/>
  <c r="G117" i="179"/>
  <c r="G121" i="179" s="1"/>
  <c r="F117" i="179"/>
  <c r="F121" i="179" s="1"/>
  <c r="E117" i="179"/>
  <c r="E121" i="179" s="1"/>
  <c r="D117" i="179"/>
  <c r="D121" i="179" s="1"/>
  <c r="C117" i="179"/>
  <c r="C121" i="179" s="1"/>
  <c r="I116" i="179"/>
  <c r="H116" i="179"/>
  <c r="G116" i="179"/>
  <c r="F116" i="179"/>
  <c r="E116" i="179"/>
  <c r="D116" i="179"/>
  <c r="C116" i="179"/>
  <c r="I114" i="179"/>
  <c r="I115" i="179" s="1"/>
  <c r="H114" i="179"/>
  <c r="H115" i="179" s="1"/>
  <c r="G114" i="179"/>
  <c r="G115" i="179" s="1"/>
  <c r="F114" i="179"/>
  <c r="F115" i="179" s="1"/>
  <c r="E114" i="179"/>
  <c r="E115" i="179" s="1"/>
  <c r="D114" i="179"/>
  <c r="D115" i="179" s="1"/>
  <c r="C114" i="179"/>
  <c r="C115" i="179" s="1"/>
  <c r="I104" i="179"/>
  <c r="H104" i="179"/>
  <c r="G104" i="179"/>
  <c r="F104" i="179"/>
  <c r="E104" i="179"/>
  <c r="D104" i="179"/>
  <c r="C104" i="179"/>
  <c r="I101" i="179"/>
  <c r="I105" i="179" s="1"/>
  <c r="H101" i="179"/>
  <c r="H105" i="179" s="1"/>
  <c r="G101" i="179"/>
  <c r="G105" i="179" s="1"/>
  <c r="F101" i="179"/>
  <c r="F105" i="179" s="1"/>
  <c r="E101" i="179"/>
  <c r="E105" i="179" s="1"/>
  <c r="D101" i="179"/>
  <c r="D105" i="179" s="1"/>
  <c r="C101" i="179"/>
  <c r="C105" i="179" s="1"/>
  <c r="I100" i="179"/>
  <c r="H100" i="179"/>
  <c r="G100" i="179"/>
  <c r="F100" i="179"/>
  <c r="E100" i="179"/>
  <c r="D100" i="179"/>
  <c r="C100" i="179"/>
  <c r="I98" i="179"/>
  <c r="I99" i="179" s="1"/>
  <c r="H98" i="179"/>
  <c r="H99" i="179" s="1"/>
  <c r="G98" i="179"/>
  <c r="G99" i="179" s="1"/>
  <c r="F98" i="179"/>
  <c r="F99" i="179" s="1"/>
  <c r="E98" i="179"/>
  <c r="E99" i="179" s="1"/>
  <c r="D98" i="179"/>
  <c r="D99" i="179" s="1"/>
  <c r="C98" i="179"/>
  <c r="C99" i="179" s="1"/>
  <c r="I90" i="179"/>
  <c r="H90" i="179"/>
  <c r="G90" i="179"/>
  <c r="F90" i="179"/>
  <c r="E90" i="179"/>
  <c r="D90" i="179"/>
  <c r="C90" i="179"/>
  <c r="I87" i="179"/>
  <c r="I91" i="179" s="1"/>
  <c r="H87" i="179"/>
  <c r="H91" i="179" s="1"/>
  <c r="G87" i="179"/>
  <c r="G91" i="179" s="1"/>
  <c r="F87" i="179"/>
  <c r="F91" i="179" s="1"/>
  <c r="E87" i="179"/>
  <c r="E91" i="179" s="1"/>
  <c r="D87" i="179"/>
  <c r="D91" i="179" s="1"/>
  <c r="C87" i="179"/>
  <c r="C91" i="179" s="1"/>
  <c r="I86" i="179"/>
  <c r="H86" i="179"/>
  <c r="G86" i="179"/>
  <c r="F86" i="179"/>
  <c r="E86" i="179"/>
  <c r="D86" i="179"/>
  <c r="C86" i="179"/>
  <c r="I84" i="179"/>
  <c r="I85" i="179" s="1"/>
  <c r="H84" i="179"/>
  <c r="H85" i="179" s="1"/>
  <c r="G84" i="179"/>
  <c r="G85" i="179" s="1"/>
  <c r="F84" i="179"/>
  <c r="F85" i="179" s="1"/>
  <c r="E84" i="179"/>
  <c r="E85" i="179" s="1"/>
  <c r="D84" i="179"/>
  <c r="D85" i="179" s="1"/>
  <c r="C84" i="179"/>
  <c r="C85" i="179" s="1"/>
  <c r="I74" i="179"/>
  <c r="H74" i="179"/>
  <c r="G74" i="179"/>
  <c r="F74" i="179"/>
  <c r="E74" i="179"/>
  <c r="D74" i="179"/>
  <c r="C74" i="179"/>
  <c r="I71" i="179"/>
  <c r="I75" i="179" s="1"/>
  <c r="H71" i="179"/>
  <c r="H75" i="179" s="1"/>
  <c r="G71" i="179"/>
  <c r="G75" i="179" s="1"/>
  <c r="F71" i="179"/>
  <c r="F75" i="179" s="1"/>
  <c r="E71" i="179"/>
  <c r="E75" i="179" s="1"/>
  <c r="D71" i="179"/>
  <c r="D75" i="179" s="1"/>
  <c r="C71" i="179"/>
  <c r="C75" i="179" s="1"/>
  <c r="I70" i="179"/>
  <c r="H70" i="179"/>
  <c r="G70" i="179"/>
  <c r="F70" i="179"/>
  <c r="E70" i="179"/>
  <c r="D70" i="179"/>
  <c r="C70" i="179"/>
  <c r="I68" i="179"/>
  <c r="I69" i="179" s="1"/>
  <c r="H68" i="179"/>
  <c r="H69" i="179" s="1"/>
  <c r="G68" i="179"/>
  <c r="G69" i="179" s="1"/>
  <c r="F68" i="179"/>
  <c r="F69" i="179" s="1"/>
  <c r="E68" i="179"/>
  <c r="E69" i="179" s="1"/>
  <c r="D68" i="179"/>
  <c r="D69" i="179" s="1"/>
  <c r="C68" i="179"/>
  <c r="C69" i="179" s="1"/>
  <c r="I60" i="179"/>
  <c r="H60" i="179"/>
  <c r="G60" i="179"/>
  <c r="F60" i="179"/>
  <c r="E60" i="179"/>
  <c r="D60" i="179"/>
  <c r="C60" i="179"/>
  <c r="I57" i="179"/>
  <c r="I61" i="179" s="1"/>
  <c r="H57" i="179"/>
  <c r="H61" i="179" s="1"/>
  <c r="G57" i="179"/>
  <c r="G61" i="179" s="1"/>
  <c r="F57" i="179"/>
  <c r="F61" i="179" s="1"/>
  <c r="E57" i="179"/>
  <c r="E61" i="179" s="1"/>
  <c r="D57" i="179"/>
  <c r="D61" i="179" s="1"/>
  <c r="C57" i="179"/>
  <c r="C61" i="179" s="1"/>
  <c r="I56" i="179"/>
  <c r="H56" i="179"/>
  <c r="G56" i="179"/>
  <c r="F56" i="179"/>
  <c r="E56" i="179"/>
  <c r="D56" i="179"/>
  <c r="C56" i="179"/>
  <c r="I54" i="179"/>
  <c r="I55" i="179" s="1"/>
  <c r="H54" i="179"/>
  <c r="H55" i="179" s="1"/>
  <c r="G54" i="179"/>
  <c r="G55" i="179" s="1"/>
  <c r="F54" i="179"/>
  <c r="F55" i="179" s="1"/>
  <c r="E54" i="179"/>
  <c r="E55" i="179" s="1"/>
  <c r="D54" i="179"/>
  <c r="D55" i="179" s="1"/>
  <c r="C54" i="179"/>
  <c r="C55" i="179" s="1"/>
  <c r="I44" i="179"/>
  <c r="H44" i="179"/>
  <c r="G44" i="179"/>
  <c r="F44" i="179"/>
  <c r="E44" i="179"/>
  <c r="D44" i="179"/>
  <c r="C44" i="179"/>
  <c r="I41" i="179"/>
  <c r="I45" i="179" s="1"/>
  <c r="H41" i="179"/>
  <c r="H45" i="179" s="1"/>
  <c r="G41" i="179"/>
  <c r="G45" i="179" s="1"/>
  <c r="F41" i="179"/>
  <c r="F45" i="179" s="1"/>
  <c r="E41" i="179"/>
  <c r="E45" i="179" s="1"/>
  <c r="D41" i="179"/>
  <c r="D45" i="179" s="1"/>
  <c r="C41" i="179"/>
  <c r="C45" i="179" s="1"/>
  <c r="I40" i="179"/>
  <c r="H40" i="179"/>
  <c r="G40" i="179"/>
  <c r="F40" i="179"/>
  <c r="E40" i="179"/>
  <c r="D40" i="179"/>
  <c r="C40" i="179"/>
  <c r="I38" i="179"/>
  <c r="I39" i="179" s="1"/>
  <c r="H38" i="179"/>
  <c r="H39" i="179" s="1"/>
  <c r="G38" i="179"/>
  <c r="G39" i="179" s="1"/>
  <c r="F38" i="179"/>
  <c r="F39" i="179" s="1"/>
  <c r="E38" i="179"/>
  <c r="E39" i="179" s="1"/>
  <c r="D38" i="179"/>
  <c r="D39" i="179" s="1"/>
  <c r="C38" i="179"/>
  <c r="C39" i="179" s="1"/>
  <c r="I30" i="179"/>
  <c r="H30" i="179"/>
  <c r="G30" i="179"/>
  <c r="F30" i="179"/>
  <c r="E30" i="179"/>
  <c r="D30" i="179"/>
  <c r="C30" i="179"/>
  <c r="I27" i="179"/>
  <c r="I31" i="179" s="1"/>
  <c r="H27" i="179"/>
  <c r="H31" i="179" s="1"/>
  <c r="G27" i="179"/>
  <c r="G31" i="179" s="1"/>
  <c r="F27" i="179"/>
  <c r="F31" i="179" s="1"/>
  <c r="E27" i="179"/>
  <c r="E31" i="179" s="1"/>
  <c r="D27" i="179"/>
  <c r="D31" i="179" s="1"/>
  <c r="C27" i="179"/>
  <c r="C31" i="179" s="1"/>
  <c r="I26" i="179"/>
  <c r="H26" i="179"/>
  <c r="G26" i="179"/>
  <c r="F26" i="179"/>
  <c r="E26" i="179"/>
  <c r="D26" i="179"/>
  <c r="C26" i="179"/>
  <c r="I24" i="179"/>
  <c r="I25" i="179" s="1"/>
  <c r="H24" i="179"/>
  <c r="H25" i="179" s="1"/>
  <c r="G24" i="179"/>
  <c r="G25" i="179" s="1"/>
  <c r="F24" i="179"/>
  <c r="F25" i="179" s="1"/>
  <c r="E24" i="179"/>
  <c r="E25" i="179" s="1"/>
  <c r="D24" i="179"/>
  <c r="D25" i="179" s="1"/>
  <c r="C24" i="179"/>
  <c r="C25" i="179" s="1"/>
  <c r="I16" i="179"/>
  <c r="H16" i="179"/>
  <c r="G16" i="179"/>
  <c r="F16" i="179"/>
  <c r="E16" i="179"/>
  <c r="D16" i="179"/>
  <c r="C16" i="179"/>
  <c r="I13" i="179"/>
  <c r="I17" i="179" s="1"/>
  <c r="H13" i="179"/>
  <c r="H17" i="179" s="1"/>
  <c r="G13" i="179"/>
  <c r="G17" i="179" s="1"/>
  <c r="F13" i="179"/>
  <c r="F17" i="179" s="1"/>
  <c r="E13" i="179"/>
  <c r="E17" i="179" s="1"/>
  <c r="D13" i="179"/>
  <c r="D17" i="179" s="1"/>
  <c r="C13" i="179"/>
  <c r="C17" i="179" s="1"/>
  <c r="I12" i="179"/>
  <c r="H12" i="179"/>
  <c r="G12" i="179"/>
  <c r="F12" i="179"/>
  <c r="E12" i="179"/>
  <c r="D12" i="179"/>
  <c r="C12" i="179"/>
  <c r="I10" i="179"/>
  <c r="I11" i="179" s="1"/>
  <c r="H10" i="179"/>
  <c r="H11" i="179" s="1"/>
  <c r="G10" i="179"/>
  <c r="G11" i="179" s="1"/>
  <c r="F10" i="179"/>
  <c r="F11" i="179" s="1"/>
  <c r="E10" i="179"/>
  <c r="E11" i="179" s="1"/>
  <c r="D10" i="179"/>
  <c r="D11" i="179" s="1"/>
  <c r="C10" i="179"/>
  <c r="C11" i="179" s="1"/>
  <c r="I192" i="178"/>
  <c r="H192" i="178"/>
  <c r="G192" i="178"/>
  <c r="F192" i="178"/>
  <c r="E192" i="178"/>
  <c r="D192" i="178"/>
  <c r="C192" i="178"/>
  <c r="I189" i="178"/>
  <c r="I193" i="178" s="1"/>
  <c r="H189" i="178"/>
  <c r="H193" i="178" s="1"/>
  <c r="G189" i="178"/>
  <c r="G193" i="178" s="1"/>
  <c r="F189" i="178"/>
  <c r="F193" i="178" s="1"/>
  <c r="E189" i="178"/>
  <c r="E193" i="178" s="1"/>
  <c r="D189" i="178"/>
  <c r="D193" i="178" s="1"/>
  <c r="C189" i="178"/>
  <c r="C193" i="178" s="1"/>
  <c r="I188" i="178"/>
  <c r="H188" i="178"/>
  <c r="G188" i="178"/>
  <c r="F188" i="178"/>
  <c r="E188" i="178"/>
  <c r="D188" i="178"/>
  <c r="C188" i="178"/>
  <c r="I186" i="178"/>
  <c r="I187" i="178" s="1"/>
  <c r="H186" i="178"/>
  <c r="H187" i="178" s="1"/>
  <c r="G186" i="178"/>
  <c r="G187" i="178" s="1"/>
  <c r="F186" i="178"/>
  <c r="F187" i="178" s="1"/>
  <c r="E186" i="178"/>
  <c r="E187" i="178" s="1"/>
  <c r="D186" i="178"/>
  <c r="D187" i="178" s="1"/>
  <c r="C186" i="178"/>
  <c r="C187" i="178" s="1"/>
  <c r="I178" i="178"/>
  <c r="H178" i="178"/>
  <c r="G178" i="178"/>
  <c r="F178" i="178"/>
  <c r="E178" i="178"/>
  <c r="D178" i="178"/>
  <c r="C178" i="178"/>
  <c r="I175" i="178"/>
  <c r="I179" i="178" s="1"/>
  <c r="H175" i="178"/>
  <c r="H179" i="178" s="1"/>
  <c r="G175" i="178"/>
  <c r="G179" i="178" s="1"/>
  <c r="F175" i="178"/>
  <c r="F179" i="178" s="1"/>
  <c r="E175" i="178"/>
  <c r="E179" i="178" s="1"/>
  <c r="D175" i="178"/>
  <c r="D179" i="178" s="1"/>
  <c r="C175" i="178"/>
  <c r="C179" i="178" s="1"/>
  <c r="I174" i="178"/>
  <c r="H174" i="178"/>
  <c r="G174" i="178"/>
  <c r="F174" i="178"/>
  <c r="E174" i="178"/>
  <c r="D174" i="178"/>
  <c r="C174" i="178"/>
  <c r="I172" i="178"/>
  <c r="I173" i="178" s="1"/>
  <c r="H172" i="178"/>
  <c r="H173" i="178" s="1"/>
  <c r="G172" i="178"/>
  <c r="G173" i="178" s="1"/>
  <c r="F172" i="178"/>
  <c r="F173" i="178" s="1"/>
  <c r="E172" i="178"/>
  <c r="E173" i="178" s="1"/>
  <c r="D172" i="178"/>
  <c r="D173" i="178" s="1"/>
  <c r="C172" i="178"/>
  <c r="C173" i="178" s="1"/>
  <c r="I164" i="178"/>
  <c r="H164" i="178"/>
  <c r="G164" i="178"/>
  <c r="F164" i="178"/>
  <c r="E164" i="178"/>
  <c r="D164" i="178"/>
  <c r="C164" i="178"/>
  <c r="I161" i="178"/>
  <c r="I165" i="178" s="1"/>
  <c r="H161" i="178"/>
  <c r="H165" i="178" s="1"/>
  <c r="G161" i="178"/>
  <c r="G165" i="178" s="1"/>
  <c r="F161" i="178"/>
  <c r="F165" i="178" s="1"/>
  <c r="E161" i="178"/>
  <c r="E165" i="178" s="1"/>
  <c r="D161" i="178"/>
  <c r="D165" i="178" s="1"/>
  <c r="C161" i="178"/>
  <c r="C165" i="178" s="1"/>
  <c r="I160" i="178"/>
  <c r="H160" i="178"/>
  <c r="G160" i="178"/>
  <c r="F160" i="178"/>
  <c r="E160" i="178"/>
  <c r="D160" i="178"/>
  <c r="C160" i="178"/>
  <c r="I158" i="178"/>
  <c r="I159" i="178" s="1"/>
  <c r="H158" i="178"/>
  <c r="H159" i="178" s="1"/>
  <c r="G158" i="178"/>
  <c r="G159" i="178" s="1"/>
  <c r="F158" i="178"/>
  <c r="F159" i="178" s="1"/>
  <c r="E158" i="178"/>
  <c r="E159" i="178" s="1"/>
  <c r="D158" i="178"/>
  <c r="D159" i="178" s="1"/>
  <c r="C158" i="178"/>
  <c r="C159" i="178" s="1"/>
  <c r="I150" i="178"/>
  <c r="H150" i="178"/>
  <c r="G150" i="178"/>
  <c r="F150" i="178"/>
  <c r="E150" i="178"/>
  <c r="D150" i="178"/>
  <c r="C150" i="178"/>
  <c r="I147" i="178"/>
  <c r="I151" i="178" s="1"/>
  <c r="H147" i="178"/>
  <c r="H151" i="178" s="1"/>
  <c r="G147" i="178"/>
  <c r="G151" i="178" s="1"/>
  <c r="F147" i="178"/>
  <c r="F151" i="178" s="1"/>
  <c r="E147" i="178"/>
  <c r="E151" i="178" s="1"/>
  <c r="D147" i="178"/>
  <c r="D151" i="178" s="1"/>
  <c r="C147" i="178"/>
  <c r="C151" i="178" s="1"/>
  <c r="I146" i="178"/>
  <c r="H146" i="178"/>
  <c r="G146" i="178"/>
  <c r="F146" i="178"/>
  <c r="E146" i="178"/>
  <c r="D146" i="178"/>
  <c r="C146" i="178"/>
  <c r="I144" i="178"/>
  <c r="I145" i="178" s="1"/>
  <c r="H144" i="178"/>
  <c r="H145" i="178" s="1"/>
  <c r="G144" i="178"/>
  <c r="G145" i="178" s="1"/>
  <c r="F144" i="178"/>
  <c r="F145" i="178" s="1"/>
  <c r="E144" i="178"/>
  <c r="E145" i="178" s="1"/>
  <c r="D144" i="178"/>
  <c r="D145" i="178" s="1"/>
  <c r="C144" i="178"/>
  <c r="C145" i="178" s="1"/>
  <c r="I136" i="178"/>
  <c r="H136" i="178"/>
  <c r="G136" i="178"/>
  <c r="F136" i="178"/>
  <c r="E136" i="178"/>
  <c r="D136" i="178"/>
  <c r="C136" i="178"/>
  <c r="I133" i="178"/>
  <c r="I137" i="178" s="1"/>
  <c r="H133" i="178"/>
  <c r="H137" i="178" s="1"/>
  <c r="G133" i="178"/>
  <c r="G137" i="178" s="1"/>
  <c r="F133" i="178"/>
  <c r="F137" i="178" s="1"/>
  <c r="E133" i="178"/>
  <c r="E137" i="178" s="1"/>
  <c r="D133" i="178"/>
  <c r="D137" i="178" s="1"/>
  <c r="C133" i="178"/>
  <c r="C137" i="178" s="1"/>
  <c r="I132" i="178"/>
  <c r="H132" i="178"/>
  <c r="G132" i="178"/>
  <c r="F132" i="178"/>
  <c r="E132" i="178"/>
  <c r="D132" i="178"/>
  <c r="C132" i="178"/>
  <c r="I130" i="178"/>
  <c r="I131" i="178" s="1"/>
  <c r="H130" i="178"/>
  <c r="H131" i="178" s="1"/>
  <c r="G130" i="178"/>
  <c r="G131" i="178" s="1"/>
  <c r="F130" i="178"/>
  <c r="F131" i="178" s="1"/>
  <c r="E130" i="178"/>
  <c r="E131" i="178" s="1"/>
  <c r="D130" i="178"/>
  <c r="D131" i="178" s="1"/>
  <c r="C130" i="178"/>
  <c r="C131" i="178" s="1"/>
  <c r="I120" i="178"/>
  <c r="H120" i="178"/>
  <c r="G120" i="178"/>
  <c r="F120" i="178"/>
  <c r="E120" i="178"/>
  <c r="D120" i="178"/>
  <c r="C120" i="178"/>
  <c r="I117" i="178"/>
  <c r="I121" i="178" s="1"/>
  <c r="H117" i="178"/>
  <c r="H121" i="178" s="1"/>
  <c r="G117" i="178"/>
  <c r="G121" i="178" s="1"/>
  <c r="F117" i="178"/>
  <c r="F121" i="178" s="1"/>
  <c r="E117" i="178"/>
  <c r="E121" i="178" s="1"/>
  <c r="D117" i="178"/>
  <c r="D121" i="178" s="1"/>
  <c r="C117" i="178"/>
  <c r="C121" i="178" s="1"/>
  <c r="I116" i="178"/>
  <c r="H116" i="178"/>
  <c r="G116" i="178"/>
  <c r="F116" i="178"/>
  <c r="E116" i="178"/>
  <c r="D116" i="178"/>
  <c r="C116" i="178"/>
  <c r="I114" i="178"/>
  <c r="I115" i="178" s="1"/>
  <c r="H114" i="178"/>
  <c r="H115" i="178" s="1"/>
  <c r="G114" i="178"/>
  <c r="G115" i="178" s="1"/>
  <c r="F114" i="178"/>
  <c r="F115" i="178" s="1"/>
  <c r="E114" i="178"/>
  <c r="E115" i="178" s="1"/>
  <c r="D114" i="178"/>
  <c r="D115" i="178" s="1"/>
  <c r="C114" i="178"/>
  <c r="C115" i="178" s="1"/>
  <c r="I104" i="178"/>
  <c r="H104" i="178"/>
  <c r="G104" i="178"/>
  <c r="F104" i="178"/>
  <c r="E104" i="178"/>
  <c r="D104" i="178"/>
  <c r="C104" i="178"/>
  <c r="I101" i="178"/>
  <c r="I105" i="178" s="1"/>
  <c r="H101" i="178"/>
  <c r="H105" i="178" s="1"/>
  <c r="G101" i="178"/>
  <c r="G105" i="178" s="1"/>
  <c r="F101" i="178"/>
  <c r="F105" i="178" s="1"/>
  <c r="E101" i="178"/>
  <c r="E105" i="178" s="1"/>
  <c r="D101" i="178"/>
  <c r="D105" i="178" s="1"/>
  <c r="C101" i="178"/>
  <c r="C105" i="178" s="1"/>
  <c r="I100" i="178"/>
  <c r="H100" i="178"/>
  <c r="G100" i="178"/>
  <c r="F100" i="178"/>
  <c r="E100" i="178"/>
  <c r="D100" i="178"/>
  <c r="C100" i="178"/>
  <c r="I98" i="178"/>
  <c r="I99" i="178" s="1"/>
  <c r="H98" i="178"/>
  <c r="H99" i="178" s="1"/>
  <c r="G98" i="178"/>
  <c r="G99" i="178" s="1"/>
  <c r="F98" i="178"/>
  <c r="F99" i="178" s="1"/>
  <c r="E98" i="178"/>
  <c r="E99" i="178" s="1"/>
  <c r="D98" i="178"/>
  <c r="D99" i="178" s="1"/>
  <c r="C98" i="178"/>
  <c r="C99" i="178" s="1"/>
  <c r="I90" i="178"/>
  <c r="H90" i="178"/>
  <c r="G90" i="178"/>
  <c r="F90" i="178"/>
  <c r="E90" i="178"/>
  <c r="D90" i="178"/>
  <c r="C90" i="178"/>
  <c r="I87" i="178"/>
  <c r="I91" i="178" s="1"/>
  <c r="H87" i="178"/>
  <c r="H91" i="178" s="1"/>
  <c r="G87" i="178"/>
  <c r="G91" i="178" s="1"/>
  <c r="F87" i="178"/>
  <c r="F91" i="178" s="1"/>
  <c r="E87" i="178"/>
  <c r="E91" i="178" s="1"/>
  <c r="D87" i="178"/>
  <c r="D91" i="178" s="1"/>
  <c r="C87" i="178"/>
  <c r="C91" i="178" s="1"/>
  <c r="I86" i="178"/>
  <c r="H86" i="178"/>
  <c r="G86" i="178"/>
  <c r="F86" i="178"/>
  <c r="E86" i="178"/>
  <c r="D86" i="178"/>
  <c r="C86" i="178"/>
  <c r="I84" i="178"/>
  <c r="I85" i="178" s="1"/>
  <c r="H84" i="178"/>
  <c r="H85" i="178" s="1"/>
  <c r="G84" i="178"/>
  <c r="G85" i="178" s="1"/>
  <c r="F84" i="178"/>
  <c r="F85" i="178" s="1"/>
  <c r="E84" i="178"/>
  <c r="E85" i="178" s="1"/>
  <c r="D84" i="178"/>
  <c r="D85" i="178" s="1"/>
  <c r="C84" i="178"/>
  <c r="C85" i="178" s="1"/>
  <c r="I74" i="178"/>
  <c r="H74" i="178"/>
  <c r="G74" i="178"/>
  <c r="F74" i="178"/>
  <c r="E74" i="178"/>
  <c r="D74" i="178"/>
  <c r="C74" i="178"/>
  <c r="I71" i="178"/>
  <c r="I75" i="178" s="1"/>
  <c r="H71" i="178"/>
  <c r="H75" i="178" s="1"/>
  <c r="G71" i="178"/>
  <c r="G75" i="178" s="1"/>
  <c r="F71" i="178"/>
  <c r="F75" i="178" s="1"/>
  <c r="E71" i="178"/>
  <c r="E75" i="178" s="1"/>
  <c r="D71" i="178"/>
  <c r="D75" i="178" s="1"/>
  <c r="C71" i="178"/>
  <c r="C75" i="178" s="1"/>
  <c r="I70" i="178"/>
  <c r="H70" i="178"/>
  <c r="G70" i="178"/>
  <c r="F70" i="178"/>
  <c r="E70" i="178"/>
  <c r="D70" i="178"/>
  <c r="C70" i="178"/>
  <c r="I68" i="178"/>
  <c r="I69" i="178" s="1"/>
  <c r="H68" i="178"/>
  <c r="H69" i="178" s="1"/>
  <c r="G68" i="178"/>
  <c r="G69" i="178" s="1"/>
  <c r="F68" i="178"/>
  <c r="F69" i="178" s="1"/>
  <c r="E68" i="178"/>
  <c r="E69" i="178" s="1"/>
  <c r="D68" i="178"/>
  <c r="D69" i="178" s="1"/>
  <c r="C68" i="178"/>
  <c r="C69" i="178" s="1"/>
  <c r="I60" i="178"/>
  <c r="H60" i="178"/>
  <c r="G60" i="178"/>
  <c r="F60" i="178"/>
  <c r="E60" i="178"/>
  <c r="D60" i="178"/>
  <c r="C60" i="178"/>
  <c r="I57" i="178"/>
  <c r="I61" i="178" s="1"/>
  <c r="H57" i="178"/>
  <c r="H61" i="178" s="1"/>
  <c r="G57" i="178"/>
  <c r="G61" i="178" s="1"/>
  <c r="F57" i="178"/>
  <c r="F61" i="178" s="1"/>
  <c r="E57" i="178"/>
  <c r="E61" i="178" s="1"/>
  <c r="D57" i="178"/>
  <c r="D61" i="178" s="1"/>
  <c r="C57" i="178"/>
  <c r="C61" i="178" s="1"/>
  <c r="I56" i="178"/>
  <c r="H56" i="178"/>
  <c r="G56" i="178"/>
  <c r="F56" i="178"/>
  <c r="E56" i="178"/>
  <c r="D56" i="178"/>
  <c r="C56" i="178"/>
  <c r="I54" i="178"/>
  <c r="I55" i="178" s="1"/>
  <c r="H54" i="178"/>
  <c r="H55" i="178" s="1"/>
  <c r="G54" i="178"/>
  <c r="G55" i="178" s="1"/>
  <c r="F54" i="178"/>
  <c r="F55" i="178" s="1"/>
  <c r="E54" i="178"/>
  <c r="E55" i="178" s="1"/>
  <c r="D54" i="178"/>
  <c r="D55" i="178" s="1"/>
  <c r="C54" i="178"/>
  <c r="C55" i="178" s="1"/>
  <c r="I44" i="178"/>
  <c r="H44" i="178"/>
  <c r="G44" i="178"/>
  <c r="F44" i="178"/>
  <c r="E44" i="178"/>
  <c r="D44" i="178"/>
  <c r="C44" i="178"/>
  <c r="I41" i="178"/>
  <c r="I45" i="178" s="1"/>
  <c r="H41" i="178"/>
  <c r="H45" i="178" s="1"/>
  <c r="G41" i="178"/>
  <c r="G45" i="178" s="1"/>
  <c r="F41" i="178"/>
  <c r="F45" i="178" s="1"/>
  <c r="E41" i="178"/>
  <c r="E45" i="178" s="1"/>
  <c r="D41" i="178"/>
  <c r="D45" i="178" s="1"/>
  <c r="C41" i="178"/>
  <c r="C45" i="178" s="1"/>
  <c r="I40" i="178"/>
  <c r="H40" i="178"/>
  <c r="G40" i="178"/>
  <c r="F40" i="178"/>
  <c r="E40" i="178"/>
  <c r="D40" i="178"/>
  <c r="C40" i="178"/>
  <c r="I38" i="178"/>
  <c r="I39" i="178" s="1"/>
  <c r="H38" i="178"/>
  <c r="H39" i="178" s="1"/>
  <c r="G38" i="178"/>
  <c r="G39" i="178" s="1"/>
  <c r="F38" i="178"/>
  <c r="F39" i="178" s="1"/>
  <c r="E38" i="178"/>
  <c r="E39" i="178" s="1"/>
  <c r="D38" i="178"/>
  <c r="D39" i="178" s="1"/>
  <c r="C38" i="178"/>
  <c r="C39" i="178" s="1"/>
  <c r="I30" i="178"/>
  <c r="H30" i="178"/>
  <c r="G30" i="178"/>
  <c r="F30" i="178"/>
  <c r="E30" i="178"/>
  <c r="D30" i="178"/>
  <c r="C30" i="178"/>
  <c r="I27" i="178"/>
  <c r="I31" i="178" s="1"/>
  <c r="H27" i="178"/>
  <c r="H31" i="178" s="1"/>
  <c r="G27" i="178"/>
  <c r="G31" i="178" s="1"/>
  <c r="F27" i="178"/>
  <c r="F31" i="178" s="1"/>
  <c r="E27" i="178"/>
  <c r="E31" i="178" s="1"/>
  <c r="D27" i="178"/>
  <c r="D31" i="178" s="1"/>
  <c r="C27" i="178"/>
  <c r="C31" i="178" s="1"/>
  <c r="I26" i="178"/>
  <c r="H26" i="178"/>
  <c r="G26" i="178"/>
  <c r="F26" i="178"/>
  <c r="E26" i="178"/>
  <c r="D26" i="178"/>
  <c r="C26" i="178"/>
  <c r="I24" i="178"/>
  <c r="I25" i="178" s="1"/>
  <c r="H24" i="178"/>
  <c r="H25" i="178" s="1"/>
  <c r="G24" i="178"/>
  <c r="G25" i="178" s="1"/>
  <c r="F24" i="178"/>
  <c r="F25" i="178" s="1"/>
  <c r="E24" i="178"/>
  <c r="E25" i="178" s="1"/>
  <c r="D24" i="178"/>
  <c r="D25" i="178" s="1"/>
  <c r="C24" i="178"/>
  <c r="C25" i="178" s="1"/>
  <c r="I16" i="178"/>
  <c r="H16" i="178"/>
  <c r="G16" i="178"/>
  <c r="F16" i="178"/>
  <c r="E16" i="178"/>
  <c r="D16" i="178"/>
  <c r="C16" i="178"/>
  <c r="I13" i="178"/>
  <c r="I17" i="178" s="1"/>
  <c r="H13" i="178"/>
  <c r="H17" i="178" s="1"/>
  <c r="G13" i="178"/>
  <c r="G17" i="178" s="1"/>
  <c r="F13" i="178"/>
  <c r="F17" i="178" s="1"/>
  <c r="E13" i="178"/>
  <c r="E17" i="178" s="1"/>
  <c r="D13" i="178"/>
  <c r="D17" i="178" s="1"/>
  <c r="C13" i="178"/>
  <c r="C17" i="178" s="1"/>
  <c r="I12" i="178"/>
  <c r="H12" i="178"/>
  <c r="G12" i="178"/>
  <c r="F12" i="178"/>
  <c r="E12" i="178"/>
  <c r="D12" i="178"/>
  <c r="C12" i="178"/>
  <c r="I10" i="178"/>
  <c r="I11" i="178" s="1"/>
  <c r="H10" i="178"/>
  <c r="H11" i="178" s="1"/>
  <c r="G10" i="178"/>
  <c r="G11" i="178" s="1"/>
  <c r="F10" i="178"/>
  <c r="F11" i="178" s="1"/>
  <c r="E10" i="178"/>
  <c r="E11" i="178" s="1"/>
  <c r="D10" i="178"/>
  <c r="D11" i="178" s="1"/>
  <c r="C10" i="178"/>
  <c r="C11" i="178" s="1"/>
  <c r="I192" i="177"/>
  <c r="H192" i="177"/>
  <c r="G192" i="177"/>
  <c r="F192" i="177"/>
  <c r="E192" i="177"/>
  <c r="D192" i="177"/>
  <c r="C192" i="177"/>
  <c r="I189" i="177"/>
  <c r="I193" i="177" s="1"/>
  <c r="H189" i="177"/>
  <c r="H193" i="177" s="1"/>
  <c r="G189" i="177"/>
  <c r="G193" i="177" s="1"/>
  <c r="F189" i="177"/>
  <c r="F193" i="177" s="1"/>
  <c r="E189" i="177"/>
  <c r="E193" i="177" s="1"/>
  <c r="D189" i="177"/>
  <c r="D193" i="177" s="1"/>
  <c r="C189" i="177"/>
  <c r="C193" i="177" s="1"/>
  <c r="I188" i="177"/>
  <c r="H188" i="177"/>
  <c r="G188" i="177"/>
  <c r="F188" i="177"/>
  <c r="E188" i="177"/>
  <c r="D188" i="177"/>
  <c r="C188" i="177"/>
  <c r="I186" i="177"/>
  <c r="I187" i="177" s="1"/>
  <c r="H186" i="177"/>
  <c r="H187" i="177" s="1"/>
  <c r="G186" i="177"/>
  <c r="G187" i="177" s="1"/>
  <c r="F186" i="177"/>
  <c r="F187" i="177" s="1"/>
  <c r="E186" i="177"/>
  <c r="E187" i="177" s="1"/>
  <c r="D186" i="177"/>
  <c r="D187" i="177" s="1"/>
  <c r="C186" i="177"/>
  <c r="C187" i="177" s="1"/>
  <c r="I178" i="177"/>
  <c r="H178" i="177"/>
  <c r="G178" i="177"/>
  <c r="F178" i="177"/>
  <c r="E178" i="177"/>
  <c r="D178" i="177"/>
  <c r="C178" i="177"/>
  <c r="I175" i="177"/>
  <c r="I179" i="177" s="1"/>
  <c r="H175" i="177"/>
  <c r="H179" i="177" s="1"/>
  <c r="G175" i="177"/>
  <c r="G179" i="177" s="1"/>
  <c r="F175" i="177"/>
  <c r="F179" i="177" s="1"/>
  <c r="E175" i="177"/>
  <c r="E179" i="177" s="1"/>
  <c r="D175" i="177"/>
  <c r="D179" i="177" s="1"/>
  <c r="C175" i="177"/>
  <c r="C179" i="177" s="1"/>
  <c r="I174" i="177"/>
  <c r="H174" i="177"/>
  <c r="G174" i="177"/>
  <c r="F174" i="177"/>
  <c r="E174" i="177"/>
  <c r="D174" i="177"/>
  <c r="C174" i="177"/>
  <c r="I172" i="177"/>
  <c r="I173" i="177" s="1"/>
  <c r="H172" i="177"/>
  <c r="H173" i="177" s="1"/>
  <c r="G172" i="177"/>
  <c r="G173" i="177" s="1"/>
  <c r="F172" i="177"/>
  <c r="F173" i="177" s="1"/>
  <c r="E172" i="177"/>
  <c r="E173" i="177" s="1"/>
  <c r="D172" i="177"/>
  <c r="D173" i="177" s="1"/>
  <c r="C172" i="177"/>
  <c r="C173" i="177" s="1"/>
  <c r="I164" i="177"/>
  <c r="H164" i="177"/>
  <c r="G164" i="177"/>
  <c r="F164" i="177"/>
  <c r="E164" i="177"/>
  <c r="D164" i="177"/>
  <c r="C164" i="177"/>
  <c r="I161" i="177"/>
  <c r="I165" i="177" s="1"/>
  <c r="H161" i="177"/>
  <c r="H165" i="177" s="1"/>
  <c r="G161" i="177"/>
  <c r="G165" i="177" s="1"/>
  <c r="F161" i="177"/>
  <c r="F165" i="177" s="1"/>
  <c r="E161" i="177"/>
  <c r="E165" i="177" s="1"/>
  <c r="D161" i="177"/>
  <c r="D165" i="177" s="1"/>
  <c r="C161" i="177"/>
  <c r="C165" i="177" s="1"/>
  <c r="I160" i="177"/>
  <c r="H160" i="177"/>
  <c r="G160" i="177"/>
  <c r="F160" i="177"/>
  <c r="E160" i="177"/>
  <c r="D160" i="177"/>
  <c r="C160" i="177"/>
  <c r="I158" i="177"/>
  <c r="I159" i="177" s="1"/>
  <c r="H158" i="177"/>
  <c r="H159" i="177" s="1"/>
  <c r="G158" i="177"/>
  <c r="G159" i="177" s="1"/>
  <c r="F158" i="177"/>
  <c r="F159" i="177" s="1"/>
  <c r="E158" i="177"/>
  <c r="E159" i="177" s="1"/>
  <c r="D158" i="177"/>
  <c r="D159" i="177" s="1"/>
  <c r="C158" i="177"/>
  <c r="C159" i="177" s="1"/>
  <c r="I150" i="177"/>
  <c r="H150" i="177"/>
  <c r="G150" i="177"/>
  <c r="F150" i="177"/>
  <c r="E150" i="177"/>
  <c r="D150" i="177"/>
  <c r="C150" i="177"/>
  <c r="I147" i="177"/>
  <c r="I151" i="177" s="1"/>
  <c r="H147" i="177"/>
  <c r="H151" i="177" s="1"/>
  <c r="G147" i="177"/>
  <c r="G151" i="177" s="1"/>
  <c r="F147" i="177"/>
  <c r="F151" i="177" s="1"/>
  <c r="E147" i="177"/>
  <c r="E151" i="177" s="1"/>
  <c r="D147" i="177"/>
  <c r="D151" i="177" s="1"/>
  <c r="C147" i="177"/>
  <c r="C151" i="177" s="1"/>
  <c r="I146" i="177"/>
  <c r="H146" i="177"/>
  <c r="G146" i="177"/>
  <c r="F146" i="177"/>
  <c r="E146" i="177"/>
  <c r="D146" i="177"/>
  <c r="C146" i="177"/>
  <c r="I144" i="177"/>
  <c r="I145" i="177" s="1"/>
  <c r="H144" i="177"/>
  <c r="H145" i="177" s="1"/>
  <c r="G144" i="177"/>
  <c r="G145" i="177" s="1"/>
  <c r="F144" i="177"/>
  <c r="F145" i="177" s="1"/>
  <c r="E144" i="177"/>
  <c r="E145" i="177" s="1"/>
  <c r="D144" i="177"/>
  <c r="D145" i="177" s="1"/>
  <c r="C144" i="177"/>
  <c r="C145" i="177" s="1"/>
  <c r="I136" i="177"/>
  <c r="H136" i="177"/>
  <c r="G136" i="177"/>
  <c r="F136" i="177"/>
  <c r="E136" i="177"/>
  <c r="D136" i="177"/>
  <c r="C136" i="177"/>
  <c r="I133" i="177"/>
  <c r="I137" i="177" s="1"/>
  <c r="H133" i="177"/>
  <c r="H137" i="177" s="1"/>
  <c r="G133" i="177"/>
  <c r="G137" i="177" s="1"/>
  <c r="F133" i="177"/>
  <c r="F137" i="177" s="1"/>
  <c r="E133" i="177"/>
  <c r="E137" i="177" s="1"/>
  <c r="D133" i="177"/>
  <c r="D137" i="177" s="1"/>
  <c r="C133" i="177"/>
  <c r="C137" i="177" s="1"/>
  <c r="I132" i="177"/>
  <c r="H132" i="177"/>
  <c r="G132" i="177"/>
  <c r="F132" i="177"/>
  <c r="E132" i="177"/>
  <c r="D132" i="177"/>
  <c r="C132" i="177"/>
  <c r="I130" i="177"/>
  <c r="I131" i="177" s="1"/>
  <c r="H130" i="177"/>
  <c r="H131" i="177" s="1"/>
  <c r="G130" i="177"/>
  <c r="G131" i="177" s="1"/>
  <c r="F130" i="177"/>
  <c r="F131" i="177" s="1"/>
  <c r="E130" i="177"/>
  <c r="E131" i="177" s="1"/>
  <c r="D130" i="177"/>
  <c r="D131" i="177" s="1"/>
  <c r="C130" i="177"/>
  <c r="C131" i="177" s="1"/>
  <c r="I120" i="177"/>
  <c r="H120" i="177"/>
  <c r="G120" i="177"/>
  <c r="F120" i="177"/>
  <c r="E120" i="177"/>
  <c r="D120" i="177"/>
  <c r="C120" i="177"/>
  <c r="I117" i="177"/>
  <c r="I121" i="177" s="1"/>
  <c r="H117" i="177"/>
  <c r="H121" i="177" s="1"/>
  <c r="G117" i="177"/>
  <c r="G121" i="177" s="1"/>
  <c r="F117" i="177"/>
  <c r="F121" i="177" s="1"/>
  <c r="E117" i="177"/>
  <c r="E121" i="177" s="1"/>
  <c r="D117" i="177"/>
  <c r="D121" i="177" s="1"/>
  <c r="C117" i="177"/>
  <c r="C121" i="177" s="1"/>
  <c r="I116" i="177"/>
  <c r="H116" i="177"/>
  <c r="G116" i="177"/>
  <c r="F116" i="177"/>
  <c r="E116" i="177"/>
  <c r="D116" i="177"/>
  <c r="C116" i="177"/>
  <c r="I114" i="177"/>
  <c r="I115" i="177" s="1"/>
  <c r="H114" i="177"/>
  <c r="H115" i="177" s="1"/>
  <c r="G114" i="177"/>
  <c r="G115" i="177" s="1"/>
  <c r="F114" i="177"/>
  <c r="F115" i="177" s="1"/>
  <c r="E114" i="177"/>
  <c r="E115" i="177" s="1"/>
  <c r="D114" i="177"/>
  <c r="D115" i="177" s="1"/>
  <c r="C114" i="177"/>
  <c r="C115" i="177" s="1"/>
  <c r="I104" i="177"/>
  <c r="H104" i="177"/>
  <c r="G104" i="177"/>
  <c r="F104" i="177"/>
  <c r="E104" i="177"/>
  <c r="D104" i="177"/>
  <c r="C104" i="177"/>
  <c r="I101" i="177"/>
  <c r="I105" i="177" s="1"/>
  <c r="H101" i="177"/>
  <c r="H105" i="177" s="1"/>
  <c r="G101" i="177"/>
  <c r="G105" i="177" s="1"/>
  <c r="F101" i="177"/>
  <c r="F105" i="177" s="1"/>
  <c r="E101" i="177"/>
  <c r="E105" i="177" s="1"/>
  <c r="D101" i="177"/>
  <c r="D105" i="177" s="1"/>
  <c r="C101" i="177"/>
  <c r="C105" i="177" s="1"/>
  <c r="I100" i="177"/>
  <c r="H100" i="177"/>
  <c r="G100" i="177"/>
  <c r="F100" i="177"/>
  <c r="E100" i="177"/>
  <c r="D100" i="177"/>
  <c r="C100" i="177"/>
  <c r="I98" i="177"/>
  <c r="I99" i="177" s="1"/>
  <c r="H98" i="177"/>
  <c r="H99" i="177" s="1"/>
  <c r="G98" i="177"/>
  <c r="G99" i="177" s="1"/>
  <c r="F98" i="177"/>
  <c r="F99" i="177" s="1"/>
  <c r="E98" i="177"/>
  <c r="E99" i="177" s="1"/>
  <c r="D98" i="177"/>
  <c r="D99" i="177" s="1"/>
  <c r="C98" i="177"/>
  <c r="C99" i="177" s="1"/>
  <c r="I90" i="177"/>
  <c r="H90" i="177"/>
  <c r="G90" i="177"/>
  <c r="F90" i="177"/>
  <c r="E90" i="177"/>
  <c r="D90" i="177"/>
  <c r="C90" i="177"/>
  <c r="I87" i="177"/>
  <c r="I91" i="177" s="1"/>
  <c r="H87" i="177"/>
  <c r="H91" i="177" s="1"/>
  <c r="G87" i="177"/>
  <c r="G91" i="177" s="1"/>
  <c r="F87" i="177"/>
  <c r="F91" i="177" s="1"/>
  <c r="E87" i="177"/>
  <c r="E91" i="177" s="1"/>
  <c r="D87" i="177"/>
  <c r="D91" i="177" s="1"/>
  <c r="C87" i="177"/>
  <c r="C91" i="177" s="1"/>
  <c r="I86" i="177"/>
  <c r="H86" i="177"/>
  <c r="G86" i="177"/>
  <c r="F86" i="177"/>
  <c r="E86" i="177"/>
  <c r="D86" i="177"/>
  <c r="C86" i="177"/>
  <c r="I84" i="177"/>
  <c r="I85" i="177" s="1"/>
  <c r="H84" i="177"/>
  <c r="H85" i="177" s="1"/>
  <c r="G84" i="177"/>
  <c r="G85" i="177" s="1"/>
  <c r="F84" i="177"/>
  <c r="F85" i="177" s="1"/>
  <c r="E84" i="177"/>
  <c r="E85" i="177" s="1"/>
  <c r="D84" i="177"/>
  <c r="D85" i="177" s="1"/>
  <c r="C84" i="177"/>
  <c r="C85" i="177" s="1"/>
  <c r="I74" i="177"/>
  <c r="H74" i="177"/>
  <c r="G74" i="177"/>
  <c r="F74" i="177"/>
  <c r="E74" i="177"/>
  <c r="D74" i="177"/>
  <c r="C74" i="177"/>
  <c r="I71" i="177"/>
  <c r="I75" i="177" s="1"/>
  <c r="H71" i="177"/>
  <c r="H75" i="177" s="1"/>
  <c r="G71" i="177"/>
  <c r="G75" i="177" s="1"/>
  <c r="F71" i="177"/>
  <c r="F75" i="177" s="1"/>
  <c r="E71" i="177"/>
  <c r="E75" i="177" s="1"/>
  <c r="D71" i="177"/>
  <c r="D75" i="177" s="1"/>
  <c r="C71" i="177"/>
  <c r="C75" i="177" s="1"/>
  <c r="I70" i="177"/>
  <c r="H70" i="177"/>
  <c r="G70" i="177"/>
  <c r="F70" i="177"/>
  <c r="E70" i="177"/>
  <c r="D70" i="177"/>
  <c r="C70" i="177"/>
  <c r="I68" i="177"/>
  <c r="I69" i="177" s="1"/>
  <c r="H68" i="177"/>
  <c r="H69" i="177" s="1"/>
  <c r="G68" i="177"/>
  <c r="G69" i="177" s="1"/>
  <c r="F68" i="177"/>
  <c r="F69" i="177" s="1"/>
  <c r="E68" i="177"/>
  <c r="E69" i="177" s="1"/>
  <c r="D68" i="177"/>
  <c r="D69" i="177" s="1"/>
  <c r="C68" i="177"/>
  <c r="C69" i="177" s="1"/>
  <c r="I60" i="177"/>
  <c r="H60" i="177"/>
  <c r="F60" i="177"/>
  <c r="E60" i="177"/>
  <c r="D60" i="177"/>
  <c r="C60" i="177"/>
  <c r="I57" i="177"/>
  <c r="I61" i="177" s="1"/>
  <c r="H57" i="177"/>
  <c r="H61" i="177" s="1"/>
  <c r="G57" i="177"/>
  <c r="G61" i="177" s="1"/>
  <c r="F57" i="177"/>
  <c r="F61" i="177" s="1"/>
  <c r="E57" i="177"/>
  <c r="E61" i="177" s="1"/>
  <c r="D57" i="177"/>
  <c r="D61" i="177" s="1"/>
  <c r="C57" i="177"/>
  <c r="C61" i="177" s="1"/>
  <c r="I56" i="177"/>
  <c r="H56" i="177"/>
  <c r="G56" i="177"/>
  <c r="F56" i="177"/>
  <c r="E56" i="177"/>
  <c r="D56" i="177"/>
  <c r="C56" i="177"/>
  <c r="I54" i="177"/>
  <c r="I55" i="177" s="1"/>
  <c r="H54" i="177"/>
  <c r="H55" i="177" s="1"/>
  <c r="G54" i="177"/>
  <c r="G55" i="177" s="1"/>
  <c r="F54" i="177"/>
  <c r="F55" i="177" s="1"/>
  <c r="E54" i="177"/>
  <c r="E55" i="177" s="1"/>
  <c r="D54" i="177"/>
  <c r="D55" i="177" s="1"/>
  <c r="C54" i="177"/>
  <c r="C55" i="177" s="1"/>
  <c r="I44" i="177"/>
  <c r="H44" i="177"/>
  <c r="G44" i="177"/>
  <c r="F44" i="177"/>
  <c r="E44" i="177"/>
  <c r="D44" i="177"/>
  <c r="C44" i="177"/>
  <c r="I41" i="177"/>
  <c r="I45" i="177" s="1"/>
  <c r="H41" i="177"/>
  <c r="H45" i="177" s="1"/>
  <c r="G41" i="177"/>
  <c r="G45" i="177" s="1"/>
  <c r="F41" i="177"/>
  <c r="F45" i="177" s="1"/>
  <c r="E41" i="177"/>
  <c r="E45" i="177" s="1"/>
  <c r="D41" i="177"/>
  <c r="D45" i="177" s="1"/>
  <c r="C41" i="177"/>
  <c r="C45" i="177" s="1"/>
  <c r="I40" i="177"/>
  <c r="H40" i="177"/>
  <c r="G40" i="177"/>
  <c r="F40" i="177"/>
  <c r="E40" i="177"/>
  <c r="D40" i="177"/>
  <c r="C40" i="177"/>
  <c r="I38" i="177"/>
  <c r="I39" i="177" s="1"/>
  <c r="H38" i="177"/>
  <c r="H39" i="177" s="1"/>
  <c r="G38" i="177"/>
  <c r="G39" i="177" s="1"/>
  <c r="F38" i="177"/>
  <c r="F39" i="177" s="1"/>
  <c r="E38" i="177"/>
  <c r="E39" i="177" s="1"/>
  <c r="D38" i="177"/>
  <c r="D39" i="177" s="1"/>
  <c r="C38" i="177"/>
  <c r="C39" i="177" s="1"/>
  <c r="I30" i="177"/>
  <c r="H30" i="177"/>
  <c r="G30" i="177"/>
  <c r="F30" i="177"/>
  <c r="E30" i="177"/>
  <c r="D30" i="177"/>
  <c r="C30" i="177"/>
  <c r="I27" i="177"/>
  <c r="I31" i="177" s="1"/>
  <c r="H27" i="177"/>
  <c r="H31" i="177" s="1"/>
  <c r="G27" i="177"/>
  <c r="G31" i="177" s="1"/>
  <c r="F27" i="177"/>
  <c r="F31" i="177" s="1"/>
  <c r="E27" i="177"/>
  <c r="E31" i="177" s="1"/>
  <c r="D27" i="177"/>
  <c r="D31" i="177" s="1"/>
  <c r="C27" i="177"/>
  <c r="C31" i="177" s="1"/>
  <c r="I26" i="177"/>
  <c r="H26" i="177"/>
  <c r="G26" i="177"/>
  <c r="F26" i="177"/>
  <c r="E26" i="177"/>
  <c r="D26" i="177"/>
  <c r="C26" i="177"/>
  <c r="I24" i="177"/>
  <c r="I25" i="177" s="1"/>
  <c r="H24" i="177"/>
  <c r="H25" i="177" s="1"/>
  <c r="G24" i="177"/>
  <c r="G25" i="177" s="1"/>
  <c r="F24" i="177"/>
  <c r="F25" i="177" s="1"/>
  <c r="E24" i="177"/>
  <c r="E25" i="177" s="1"/>
  <c r="D24" i="177"/>
  <c r="D25" i="177" s="1"/>
  <c r="C24" i="177"/>
  <c r="C25" i="177" s="1"/>
  <c r="I16" i="177"/>
  <c r="H16" i="177"/>
  <c r="G16" i="177"/>
  <c r="F16" i="177"/>
  <c r="E16" i="177"/>
  <c r="D16" i="177"/>
  <c r="C16" i="177"/>
  <c r="I13" i="177"/>
  <c r="I17" i="177" s="1"/>
  <c r="H13" i="177"/>
  <c r="H17" i="177" s="1"/>
  <c r="G13" i="177"/>
  <c r="G17" i="177" s="1"/>
  <c r="F13" i="177"/>
  <c r="F17" i="177" s="1"/>
  <c r="E13" i="177"/>
  <c r="E17" i="177" s="1"/>
  <c r="D13" i="177"/>
  <c r="D17" i="177" s="1"/>
  <c r="C13" i="177"/>
  <c r="C17" i="177" s="1"/>
  <c r="I12" i="177"/>
  <c r="H12" i="177"/>
  <c r="G12" i="177"/>
  <c r="F12" i="177"/>
  <c r="E12" i="177"/>
  <c r="D12" i="177"/>
  <c r="C12" i="177"/>
  <c r="I10" i="177"/>
  <c r="I11" i="177" s="1"/>
  <c r="H10" i="177"/>
  <c r="H11" i="177" s="1"/>
  <c r="G10" i="177"/>
  <c r="G11" i="177" s="1"/>
  <c r="F10" i="177"/>
  <c r="F11" i="177" s="1"/>
  <c r="E10" i="177"/>
  <c r="E11" i="177" s="1"/>
  <c r="D10" i="177"/>
  <c r="D11" i="177" s="1"/>
  <c r="C10" i="177"/>
  <c r="C11" i="177" s="1"/>
  <c r="I192" i="176"/>
  <c r="H192" i="176"/>
  <c r="G192" i="176"/>
  <c r="F192" i="176"/>
  <c r="E192" i="176"/>
  <c r="D192" i="176"/>
  <c r="C192" i="176"/>
  <c r="I189" i="176"/>
  <c r="I193" i="176" s="1"/>
  <c r="H189" i="176"/>
  <c r="H193" i="176" s="1"/>
  <c r="G189" i="176"/>
  <c r="G193" i="176" s="1"/>
  <c r="F189" i="176"/>
  <c r="F193" i="176" s="1"/>
  <c r="E189" i="176"/>
  <c r="E193" i="176" s="1"/>
  <c r="D189" i="176"/>
  <c r="D193" i="176" s="1"/>
  <c r="C189" i="176"/>
  <c r="C193" i="176" s="1"/>
  <c r="I188" i="176"/>
  <c r="H188" i="176"/>
  <c r="G188" i="176"/>
  <c r="F188" i="176"/>
  <c r="E188" i="176"/>
  <c r="D188" i="176"/>
  <c r="C188" i="176"/>
  <c r="I186" i="176"/>
  <c r="I187" i="176" s="1"/>
  <c r="H186" i="176"/>
  <c r="H187" i="176" s="1"/>
  <c r="G186" i="176"/>
  <c r="G187" i="176" s="1"/>
  <c r="F186" i="176"/>
  <c r="F187" i="176" s="1"/>
  <c r="E186" i="176"/>
  <c r="E187" i="176" s="1"/>
  <c r="D186" i="176"/>
  <c r="D187" i="176" s="1"/>
  <c r="C186" i="176"/>
  <c r="C187" i="176" s="1"/>
  <c r="I178" i="176"/>
  <c r="H178" i="176"/>
  <c r="G178" i="176"/>
  <c r="F178" i="176"/>
  <c r="E178" i="176"/>
  <c r="D178" i="176"/>
  <c r="C178" i="176"/>
  <c r="I175" i="176"/>
  <c r="I179" i="176" s="1"/>
  <c r="H175" i="176"/>
  <c r="H179" i="176" s="1"/>
  <c r="G175" i="176"/>
  <c r="G179" i="176" s="1"/>
  <c r="F175" i="176"/>
  <c r="F179" i="176" s="1"/>
  <c r="E175" i="176"/>
  <c r="E179" i="176" s="1"/>
  <c r="D175" i="176"/>
  <c r="D179" i="176" s="1"/>
  <c r="C175" i="176"/>
  <c r="C179" i="176" s="1"/>
  <c r="I174" i="176"/>
  <c r="H174" i="176"/>
  <c r="G174" i="176"/>
  <c r="F174" i="176"/>
  <c r="E174" i="176"/>
  <c r="D174" i="176"/>
  <c r="C174" i="176"/>
  <c r="I172" i="176"/>
  <c r="I173" i="176" s="1"/>
  <c r="H172" i="176"/>
  <c r="H173" i="176" s="1"/>
  <c r="G172" i="176"/>
  <c r="G173" i="176" s="1"/>
  <c r="F172" i="176"/>
  <c r="F173" i="176" s="1"/>
  <c r="E172" i="176"/>
  <c r="E173" i="176" s="1"/>
  <c r="D172" i="176"/>
  <c r="D173" i="176" s="1"/>
  <c r="C172" i="176"/>
  <c r="C173" i="176" s="1"/>
  <c r="I164" i="176"/>
  <c r="H164" i="176"/>
  <c r="G164" i="176"/>
  <c r="F164" i="176"/>
  <c r="E164" i="176"/>
  <c r="D164" i="176"/>
  <c r="C164" i="176"/>
  <c r="I161" i="176"/>
  <c r="I165" i="176" s="1"/>
  <c r="H161" i="176"/>
  <c r="H165" i="176" s="1"/>
  <c r="G161" i="176"/>
  <c r="G165" i="176" s="1"/>
  <c r="F161" i="176"/>
  <c r="F165" i="176" s="1"/>
  <c r="E161" i="176"/>
  <c r="E165" i="176" s="1"/>
  <c r="D161" i="176"/>
  <c r="D165" i="176" s="1"/>
  <c r="C161" i="176"/>
  <c r="C165" i="176" s="1"/>
  <c r="I160" i="176"/>
  <c r="H160" i="176"/>
  <c r="G160" i="176"/>
  <c r="F160" i="176"/>
  <c r="E160" i="176"/>
  <c r="D160" i="176"/>
  <c r="C160" i="176"/>
  <c r="I158" i="176"/>
  <c r="I159" i="176" s="1"/>
  <c r="H158" i="176"/>
  <c r="H159" i="176" s="1"/>
  <c r="G158" i="176"/>
  <c r="G159" i="176" s="1"/>
  <c r="F158" i="176"/>
  <c r="F159" i="176" s="1"/>
  <c r="E158" i="176"/>
  <c r="E159" i="176" s="1"/>
  <c r="D158" i="176"/>
  <c r="D159" i="176" s="1"/>
  <c r="C158" i="176"/>
  <c r="C159" i="176" s="1"/>
  <c r="I150" i="176"/>
  <c r="H150" i="176"/>
  <c r="G150" i="176"/>
  <c r="F150" i="176"/>
  <c r="E150" i="176"/>
  <c r="D150" i="176"/>
  <c r="C150" i="176"/>
  <c r="I147" i="176"/>
  <c r="I151" i="176" s="1"/>
  <c r="H147" i="176"/>
  <c r="H151" i="176" s="1"/>
  <c r="G147" i="176"/>
  <c r="G151" i="176" s="1"/>
  <c r="F147" i="176"/>
  <c r="F151" i="176" s="1"/>
  <c r="E147" i="176"/>
  <c r="E151" i="176" s="1"/>
  <c r="D147" i="176"/>
  <c r="D151" i="176" s="1"/>
  <c r="C147" i="176"/>
  <c r="C151" i="176" s="1"/>
  <c r="I146" i="176"/>
  <c r="H146" i="176"/>
  <c r="G146" i="176"/>
  <c r="F146" i="176"/>
  <c r="E146" i="176"/>
  <c r="D146" i="176"/>
  <c r="C146" i="176"/>
  <c r="I144" i="176"/>
  <c r="I145" i="176" s="1"/>
  <c r="H144" i="176"/>
  <c r="H145" i="176" s="1"/>
  <c r="G144" i="176"/>
  <c r="G145" i="176" s="1"/>
  <c r="F144" i="176"/>
  <c r="F145" i="176" s="1"/>
  <c r="E144" i="176"/>
  <c r="E145" i="176" s="1"/>
  <c r="D144" i="176"/>
  <c r="D145" i="176" s="1"/>
  <c r="C144" i="176"/>
  <c r="C145" i="176" s="1"/>
  <c r="I136" i="176"/>
  <c r="H136" i="176"/>
  <c r="G136" i="176"/>
  <c r="F136" i="176"/>
  <c r="E136" i="176"/>
  <c r="D136" i="176"/>
  <c r="C136" i="176"/>
  <c r="I133" i="176"/>
  <c r="I137" i="176" s="1"/>
  <c r="H133" i="176"/>
  <c r="H137" i="176" s="1"/>
  <c r="G133" i="176"/>
  <c r="G137" i="176" s="1"/>
  <c r="F133" i="176"/>
  <c r="F137" i="176" s="1"/>
  <c r="E133" i="176"/>
  <c r="E137" i="176" s="1"/>
  <c r="D133" i="176"/>
  <c r="D137" i="176" s="1"/>
  <c r="C133" i="176"/>
  <c r="C137" i="176" s="1"/>
  <c r="I132" i="176"/>
  <c r="H132" i="176"/>
  <c r="G132" i="176"/>
  <c r="F132" i="176"/>
  <c r="E132" i="176"/>
  <c r="D132" i="176"/>
  <c r="C132" i="176"/>
  <c r="I130" i="176"/>
  <c r="I131" i="176" s="1"/>
  <c r="H130" i="176"/>
  <c r="H131" i="176" s="1"/>
  <c r="G130" i="176"/>
  <c r="G131" i="176" s="1"/>
  <c r="F130" i="176"/>
  <c r="F131" i="176" s="1"/>
  <c r="E130" i="176"/>
  <c r="E131" i="176" s="1"/>
  <c r="D130" i="176"/>
  <c r="D131" i="176" s="1"/>
  <c r="C130" i="176"/>
  <c r="C131" i="176" s="1"/>
  <c r="I120" i="176"/>
  <c r="H120" i="176"/>
  <c r="G120" i="176"/>
  <c r="F120" i="176"/>
  <c r="E120" i="176"/>
  <c r="D120" i="176"/>
  <c r="C120" i="176"/>
  <c r="I117" i="176"/>
  <c r="I121" i="176" s="1"/>
  <c r="H117" i="176"/>
  <c r="H121" i="176" s="1"/>
  <c r="G117" i="176"/>
  <c r="G121" i="176" s="1"/>
  <c r="F117" i="176"/>
  <c r="F121" i="176" s="1"/>
  <c r="E117" i="176"/>
  <c r="E121" i="176" s="1"/>
  <c r="D117" i="176"/>
  <c r="D121" i="176" s="1"/>
  <c r="C117" i="176"/>
  <c r="C121" i="176" s="1"/>
  <c r="I116" i="176"/>
  <c r="H116" i="176"/>
  <c r="G116" i="176"/>
  <c r="F116" i="176"/>
  <c r="E116" i="176"/>
  <c r="D116" i="176"/>
  <c r="C116" i="176"/>
  <c r="I114" i="176"/>
  <c r="I115" i="176" s="1"/>
  <c r="H114" i="176"/>
  <c r="H115" i="176" s="1"/>
  <c r="G114" i="176"/>
  <c r="G115" i="176" s="1"/>
  <c r="F114" i="176"/>
  <c r="F115" i="176" s="1"/>
  <c r="E114" i="176"/>
  <c r="E115" i="176" s="1"/>
  <c r="D114" i="176"/>
  <c r="D115" i="176" s="1"/>
  <c r="C114" i="176"/>
  <c r="C115" i="176" s="1"/>
  <c r="I104" i="176"/>
  <c r="H104" i="176"/>
  <c r="G104" i="176"/>
  <c r="F104" i="176"/>
  <c r="E104" i="176"/>
  <c r="D104" i="176"/>
  <c r="C104" i="176"/>
  <c r="I101" i="176"/>
  <c r="I105" i="176" s="1"/>
  <c r="H101" i="176"/>
  <c r="H105" i="176" s="1"/>
  <c r="G101" i="176"/>
  <c r="G105" i="176" s="1"/>
  <c r="F101" i="176"/>
  <c r="F105" i="176" s="1"/>
  <c r="E101" i="176"/>
  <c r="E105" i="176" s="1"/>
  <c r="D101" i="176"/>
  <c r="D105" i="176" s="1"/>
  <c r="C101" i="176"/>
  <c r="C105" i="176" s="1"/>
  <c r="I100" i="176"/>
  <c r="H100" i="176"/>
  <c r="G100" i="176"/>
  <c r="F100" i="176"/>
  <c r="E100" i="176"/>
  <c r="D100" i="176"/>
  <c r="C100" i="176"/>
  <c r="I98" i="176"/>
  <c r="I99" i="176" s="1"/>
  <c r="H98" i="176"/>
  <c r="H99" i="176" s="1"/>
  <c r="G98" i="176"/>
  <c r="G99" i="176" s="1"/>
  <c r="F98" i="176"/>
  <c r="F99" i="176" s="1"/>
  <c r="E98" i="176"/>
  <c r="E99" i="176" s="1"/>
  <c r="D98" i="176"/>
  <c r="D99" i="176" s="1"/>
  <c r="C98" i="176"/>
  <c r="C99" i="176" s="1"/>
  <c r="I90" i="176"/>
  <c r="H90" i="176"/>
  <c r="G90" i="176"/>
  <c r="F90" i="176"/>
  <c r="E90" i="176"/>
  <c r="D90" i="176"/>
  <c r="C90" i="176"/>
  <c r="I87" i="176"/>
  <c r="I91" i="176" s="1"/>
  <c r="H87" i="176"/>
  <c r="H91" i="176" s="1"/>
  <c r="G87" i="176"/>
  <c r="G91" i="176" s="1"/>
  <c r="F87" i="176"/>
  <c r="F91" i="176" s="1"/>
  <c r="E87" i="176"/>
  <c r="E91" i="176" s="1"/>
  <c r="D87" i="176"/>
  <c r="D91" i="176" s="1"/>
  <c r="C87" i="176"/>
  <c r="C91" i="176" s="1"/>
  <c r="I86" i="176"/>
  <c r="H86" i="176"/>
  <c r="G86" i="176"/>
  <c r="F86" i="176"/>
  <c r="E86" i="176"/>
  <c r="D86" i="176"/>
  <c r="C86" i="176"/>
  <c r="I84" i="176"/>
  <c r="I85" i="176" s="1"/>
  <c r="H84" i="176"/>
  <c r="H85" i="176" s="1"/>
  <c r="G84" i="176"/>
  <c r="G85" i="176" s="1"/>
  <c r="F84" i="176"/>
  <c r="F85" i="176" s="1"/>
  <c r="E84" i="176"/>
  <c r="E85" i="176" s="1"/>
  <c r="D84" i="176"/>
  <c r="D85" i="176" s="1"/>
  <c r="C84" i="176"/>
  <c r="C85" i="176" s="1"/>
  <c r="I74" i="176"/>
  <c r="H74" i="176"/>
  <c r="G74" i="176"/>
  <c r="F74" i="176"/>
  <c r="E74" i="176"/>
  <c r="D74" i="176"/>
  <c r="C74" i="176"/>
  <c r="I71" i="176"/>
  <c r="I75" i="176" s="1"/>
  <c r="H71" i="176"/>
  <c r="H75" i="176" s="1"/>
  <c r="G71" i="176"/>
  <c r="G75" i="176" s="1"/>
  <c r="F71" i="176"/>
  <c r="F75" i="176" s="1"/>
  <c r="E71" i="176"/>
  <c r="E75" i="176" s="1"/>
  <c r="D71" i="176"/>
  <c r="D75" i="176" s="1"/>
  <c r="C71" i="176"/>
  <c r="C75" i="176" s="1"/>
  <c r="I70" i="176"/>
  <c r="H70" i="176"/>
  <c r="G70" i="176"/>
  <c r="F70" i="176"/>
  <c r="E70" i="176"/>
  <c r="D70" i="176"/>
  <c r="C70" i="176"/>
  <c r="I68" i="176"/>
  <c r="I69" i="176" s="1"/>
  <c r="H68" i="176"/>
  <c r="H69" i="176" s="1"/>
  <c r="G68" i="176"/>
  <c r="G69" i="176" s="1"/>
  <c r="F68" i="176"/>
  <c r="F69" i="176" s="1"/>
  <c r="E68" i="176"/>
  <c r="E69" i="176" s="1"/>
  <c r="D68" i="176"/>
  <c r="D69" i="176" s="1"/>
  <c r="C68" i="176"/>
  <c r="C69" i="176" s="1"/>
  <c r="I60" i="176"/>
  <c r="H60" i="176"/>
  <c r="G60" i="176"/>
  <c r="F60" i="176"/>
  <c r="E60" i="176"/>
  <c r="D60" i="176"/>
  <c r="C60" i="176"/>
  <c r="I57" i="176"/>
  <c r="I61" i="176" s="1"/>
  <c r="H57" i="176"/>
  <c r="H61" i="176" s="1"/>
  <c r="G57" i="176"/>
  <c r="G61" i="176" s="1"/>
  <c r="F57" i="176"/>
  <c r="F61" i="176" s="1"/>
  <c r="E57" i="176"/>
  <c r="E61" i="176" s="1"/>
  <c r="D57" i="176"/>
  <c r="D61" i="176" s="1"/>
  <c r="C57" i="176"/>
  <c r="C61" i="176" s="1"/>
  <c r="I56" i="176"/>
  <c r="H56" i="176"/>
  <c r="G56" i="176"/>
  <c r="F56" i="176"/>
  <c r="E56" i="176"/>
  <c r="D56" i="176"/>
  <c r="C56" i="176"/>
  <c r="I54" i="176"/>
  <c r="I55" i="176" s="1"/>
  <c r="H54" i="176"/>
  <c r="H55" i="176" s="1"/>
  <c r="G54" i="176"/>
  <c r="G55" i="176" s="1"/>
  <c r="F54" i="176"/>
  <c r="F55" i="176" s="1"/>
  <c r="E54" i="176"/>
  <c r="E55" i="176" s="1"/>
  <c r="D54" i="176"/>
  <c r="D55" i="176" s="1"/>
  <c r="C54" i="176"/>
  <c r="C55" i="176" s="1"/>
  <c r="I44" i="176"/>
  <c r="H44" i="176"/>
  <c r="G44" i="176"/>
  <c r="F44" i="176"/>
  <c r="E44" i="176"/>
  <c r="D44" i="176"/>
  <c r="C44" i="176"/>
  <c r="I41" i="176"/>
  <c r="I45" i="176" s="1"/>
  <c r="H41" i="176"/>
  <c r="H45" i="176" s="1"/>
  <c r="G41" i="176"/>
  <c r="G45" i="176" s="1"/>
  <c r="F41" i="176"/>
  <c r="F45" i="176" s="1"/>
  <c r="E41" i="176"/>
  <c r="E45" i="176" s="1"/>
  <c r="D41" i="176"/>
  <c r="D45" i="176" s="1"/>
  <c r="C41" i="176"/>
  <c r="C45" i="176" s="1"/>
  <c r="I40" i="176"/>
  <c r="H40" i="176"/>
  <c r="G40" i="176"/>
  <c r="F40" i="176"/>
  <c r="E40" i="176"/>
  <c r="D40" i="176"/>
  <c r="C40" i="176"/>
  <c r="I38" i="176"/>
  <c r="I39" i="176" s="1"/>
  <c r="H38" i="176"/>
  <c r="H39" i="176" s="1"/>
  <c r="G38" i="176"/>
  <c r="G39" i="176" s="1"/>
  <c r="F38" i="176"/>
  <c r="F39" i="176" s="1"/>
  <c r="E38" i="176"/>
  <c r="E39" i="176" s="1"/>
  <c r="D38" i="176"/>
  <c r="D39" i="176" s="1"/>
  <c r="C38" i="176"/>
  <c r="C39" i="176" s="1"/>
  <c r="I30" i="176"/>
  <c r="H30" i="176"/>
  <c r="G30" i="176"/>
  <c r="F30" i="176"/>
  <c r="E30" i="176"/>
  <c r="D30" i="176"/>
  <c r="C30" i="176"/>
  <c r="I27" i="176"/>
  <c r="I31" i="176" s="1"/>
  <c r="H27" i="176"/>
  <c r="H31" i="176" s="1"/>
  <c r="G27" i="176"/>
  <c r="G31" i="176" s="1"/>
  <c r="F27" i="176"/>
  <c r="F31" i="176" s="1"/>
  <c r="E27" i="176"/>
  <c r="E31" i="176" s="1"/>
  <c r="D27" i="176"/>
  <c r="D31" i="176" s="1"/>
  <c r="C27" i="176"/>
  <c r="C31" i="176" s="1"/>
  <c r="I26" i="176"/>
  <c r="H26" i="176"/>
  <c r="G26" i="176"/>
  <c r="F26" i="176"/>
  <c r="E26" i="176"/>
  <c r="D26" i="176"/>
  <c r="C26" i="176"/>
  <c r="I24" i="176"/>
  <c r="I25" i="176" s="1"/>
  <c r="H24" i="176"/>
  <c r="H25" i="176" s="1"/>
  <c r="G24" i="176"/>
  <c r="G25" i="176" s="1"/>
  <c r="F24" i="176"/>
  <c r="F25" i="176" s="1"/>
  <c r="E24" i="176"/>
  <c r="E25" i="176" s="1"/>
  <c r="D24" i="176"/>
  <c r="D25" i="176" s="1"/>
  <c r="C24" i="176"/>
  <c r="C25" i="176" s="1"/>
  <c r="I16" i="176"/>
  <c r="H16" i="176"/>
  <c r="G16" i="176"/>
  <c r="F16" i="176"/>
  <c r="E16" i="176"/>
  <c r="D16" i="176"/>
  <c r="C16" i="176"/>
  <c r="I13" i="176"/>
  <c r="I17" i="176" s="1"/>
  <c r="H13" i="176"/>
  <c r="H17" i="176" s="1"/>
  <c r="G13" i="176"/>
  <c r="G17" i="176" s="1"/>
  <c r="F13" i="176"/>
  <c r="F17" i="176" s="1"/>
  <c r="E13" i="176"/>
  <c r="E17" i="176" s="1"/>
  <c r="D13" i="176"/>
  <c r="D17" i="176" s="1"/>
  <c r="C13" i="176"/>
  <c r="C17" i="176" s="1"/>
  <c r="I12" i="176"/>
  <c r="H12" i="176"/>
  <c r="G12" i="176"/>
  <c r="F12" i="176"/>
  <c r="E12" i="176"/>
  <c r="D12" i="176"/>
  <c r="C12" i="176"/>
  <c r="I10" i="176"/>
  <c r="I11" i="176" s="1"/>
  <c r="H10" i="176"/>
  <c r="H11" i="176" s="1"/>
  <c r="G10" i="176"/>
  <c r="G11" i="176" s="1"/>
  <c r="F10" i="176"/>
  <c r="F11" i="176" s="1"/>
  <c r="E10" i="176"/>
  <c r="E11" i="176" s="1"/>
  <c r="D10" i="176"/>
  <c r="D11" i="176" s="1"/>
  <c r="C10" i="176"/>
  <c r="C11" i="176" s="1"/>
  <c r="I192" i="175"/>
  <c r="H192" i="175"/>
  <c r="G192" i="175"/>
  <c r="F192" i="175"/>
  <c r="E192" i="175"/>
  <c r="D192" i="175"/>
  <c r="C192" i="175"/>
  <c r="I189" i="175"/>
  <c r="I193" i="175" s="1"/>
  <c r="H189" i="175"/>
  <c r="H193" i="175" s="1"/>
  <c r="G189" i="175"/>
  <c r="G193" i="175" s="1"/>
  <c r="F189" i="175"/>
  <c r="F193" i="175" s="1"/>
  <c r="E189" i="175"/>
  <c r="E193" i="175" s="1"/>
  <c r="D189" i="175"/>
  <c r="D193" i="175" s="1"/>
  <c r="C189" i="175"/>
  <c r="C193" i="175" s="1"/>
  <c r="I188" i="175"/>
  <c r="H188" i="175"/>
  <c r="G188" i="175"/>
  <c r="F188" i="175"/>
  <c r="E188" i="175"/>
  <c r="D188" i="175"/>
  <c r="C188" i="175"/>
  <c r="I186" i="175"/>
  <c r="I187" i="175" s="1"/>
  <c r="H186" i="175"/>
  <c r="H187" i="175" s="1"/>
  <c r="G186" i="175"/>
  <c r="G187" i="175" s="1"/>
  <c r="F186" i="175"/>
  <c r="F187" i="175" s="1"/>
  <c r="E186" i="175"/>
  <c r="E187" i="175" s="1"/>
  <c r="D186" i="175"/>
  <c r="D187" i="175" s="1"/>
  <c r="C186" i="175"/>
  <c r="C187" i="175" s="1"/>
  <c r="I178" i="175"/>
  <c r="H178" i="175"/>
  <c r="G178" i="175"/>
  <c r="F178" i="175"/>
  <c r="E178" i="175"/>
  <c r="D178" i="175"/>
  <c r="C178" i="175"/>
  <c r="I175" i="175"/>
  <c r="I179" i="175" s="1"/>
  <c r="H175" i="175"/>
  <c r="H179" i="175" s="1"/>
  <c r="G175" i="175"/>
  <c r="G179" i="175" s="1"/>
  <c r="F175" i="175"/>
  <c r="F179" i="175" s="1"/>
  <c r="E175" i="175"/>
  <c r="E179" i="175" s="1"/>
  <c r="D175" i="175"/>
  <c r="D179" i="175" s="1"/>
  <c r="C175" i="175"/>
  <c r="C179" i="175" s="1"/>
  <c r="I174" i="175"/>
  <c r="H174" i="175"/>
  <c r="G174" i="175"/>
  <c r="F174" i="175"/>
  <c r="E174" i="175"/>
  <c r="D174" i="175"/>
  <c r="C174" i="175"/>
  <c r="I172" i="175"/>
  <c r="I173" i="175" s="1"/>
  <c r="H172" i="175"/>
  <c r="H173" i="175" s="1"/>
  <c r="G172" i="175"/>
  <c r="G173" i="175" s="1"/>
  <c r="F172" i="175"/>
  <c r="F173" i="175" s="1"/>
  <c r="E172" i="175"/>
  <c r="E173" i="175" s="1"/>
  <c r="D172" i="175"/>
  <c r="D173" i="175" s="1"/>
  <c r="C172" i="175"/>
  <c r="C173" i="175" s="1"/>
  <c r="I164" i="175"/>
  <c r="H164" i="175"/>
  <c r="G164" i="175"/>
  <c r="F164" i="175"/>
  <c r="E164" i="175"/>
  <c r="D164" i="175"/>
  <c r="C164" i="175"/>
  <c r="I161" i="175"/>
  <c r="I165" i="175" s="1"/>
  <c r="H161" i="175"/>
  <c r="H165" i="175" s="1"/>
  <c r="G161" i="175"/>
  <c r="G165" i="175" s="1"/>
  <c r="F161" i="175"/>
  <c r="F165" i="175" s="1"/>
  <c r="E161" i="175"/>
  <c r="E165" i="175" s="1"/>
  <c r="D161" i="175"/>
  <c r="D165" i="175" s="1"/>
  <c r="C161" i="175"/>
  <c r="C165" i="175" s="1"/>
  <c r="I160" i="175"/>
  <c r="H160" i="175"/>
  <c r="G160" i="175"/>
  <c r="F160" i="175"/>
  <c r="E160" i="175"/>
  <c r="D160" i="175"/>
  <c r="C160" i="175"/>
  <c r="I158" i="175"/>
  <c r="I159" i="175" s="1"/>
  <c r="H158" i="175"/>
  <c r="H159" i="175" s="1"/>
  <c r="G158" i="175"/>
  <c r="G159" i="175" s="1"/>
  <c r="F158" i="175"/>
  <c r="F159" i="175" s="1"/>
  <c r="E158" i="175"/>
  <c r="E159" i="175" s="1"/>
  <c r="D158" i="175"/>
  <c r="D159" i="175" s="1"/>
  <c r="C158" i="175"/>
  <c r="C159" i="175" s="1"/>
  <c r="I150" i="175"/>
  <c r="H150" i="175"/>
  <c r="G150" i="175"/>
  <c r="F150" i="175"/>
  <c r="E150" i="175"/>
  <c r="D150" i="175"/>
  <c r="C150" i="175"/>
  <c r="I147" i="175"/>
  <c r="I151" i="175" s="1"/>
  <c r="H147" i="175"/>
  <c r="H151" i="175" s="1"/>
  <c r="G147" i="175"/>
  <c r="G151" i="175" s="1"/>
  <c r="F147" i="175"/>
  <c r="F151" i="175" s="1"/>
  <c r="E147" i="175"/>
  <c r="E151" i="175" s="1"/>
  <c r="D147" i="175"/>
  <c r="D151" i="175" s="1"/>
  <c r="C147" i="175"/>
  <c r="C151" i="175" s="1"/>
  <c r="I146" i="175"/>
  <c r="H146" i="175"/>
  <c r="G146" i="175"/>
  <c r="F146" i="175"/>
  <c r="E146" i="175"/>
  <c r="D146" i="175"/>
  <c r="C146" i="175"/>
  <c r="I144" i="175"/>
  <c r="I145" i="175" s="1"/>
  <c r="H144" i="175"/>
  <c r="H145" i="175" s="1"/>
  <c r="G144" i="175"/>
  <c r="G145" i="175" s="1"/>
  <c r="F144" i="175"/>
  <c r="F145" i="175" s="1"/>
  <c r="E144" i="175"/>
  <c r="E145" i="175" s="1"/>
  <c r="D144" i="175"/>
  <c r="D145" i="175" s="1"/>
  <c r="C144" i="175"/>
  <c r="C145" i="175" s="1"/>
  <c r="I136" i="175"/>
  <c r="H136" i="175"/>
  <c r="G136" i="175"/>
  <c r="F136" i="175"/>
  <c r="E136" i="175"/>
  <c r="D136" i="175"/>
  <c r="C136" i="175"/>
  <c r="I133" i="175"/>
  <c r="I137" i="175" s="1"/>
  <c r="H133" i="175"/>
  <c r="H137" i="175" s="1"/>
  <c r="G133" i="175"/>
  <c r="G137" i="175" s="1"/>
  <c r="F133" i="175"/>
  <c r="F137" i="175" s="1"/>
  <c r="E133" i="175"/>
  <c r="E137" i="175" s="1"/>
  <c r="D133" i="175"/>
  <c r="D137" i="175" s="1"/>
  <c r="C133" i="175"/>
  <c r="C137" i="175" s="1"/>
  <c r="I132" i="175"/>
  <c r="H132" i="175"/>
  <c r="G132" i="175"/>
  <c r="F132" i="175"/>
  <c r="E132" i="175"/>
  <c r="D132" i="175"/>
  <c r="C132" i="175"/>
  <c r="I130" i="175"/>
  <c r="I131" i="175" s="1"/>
  <c r="H130" i="175"/>
  <c r="H131" i="175" s="1"/>
  <c r="G130" i="175"/>
  <c r="G131" i="175" s="1"/>
  <c r="F130" i="175"/>
  <c r="F131" i="175" s="1"/>
  <c r="E130" i="175"/>
  <c r="E131" i="175" s="1"/>
  <c r="D130" i="175"/>
  <c r="D131" i="175" s="1"/>
  <c r="C130" i="175"/>
  <c r="C131" i="175" s="1"/>
  <c r="I120" i="175"/>
  <c r="H120" i="175"/>
  <c r="G120" i="175"/>
  <c r="F120" i="175"/>
  <c r="E120" i="175"/>
  <c r="D120" i="175"/>
  <c r="C120" i="175"/>
  <c r="I117" i="175"/>
  <c r="I121" i="175" s="1"/>
  <c r="H117" i="175"/>
  <c r="H121" i="175" s="1"/>
  <c r="G117" i="175"/>
  <c r="G121" i="175" s="1"/>
  <c r="F117" i="175"/>
  <c r="F121" i="175" s="1"/>
  <c r="E117" i="175"/>
  <c r="E121" i="175" s="1"/>
  <c r="D117" i="175"/>
  <c r="D121" i="175" s="1"/>
  <c r="C117" i="175"/>
  <c r="C121" i="175" s="1"/>
  <c r="I116" i="175"/>
  <c r="H116" i="175"/>
  <c r="G116" i="175"/>
  <c r="F116" i="175"/>
  <c r="E116" i="175"/>
  <c r="D116" i="175"/>
  <c r="C116" i="175"/>
  <c r="I114" i="175"/>
  <c r="I115" i="175" s="1"/>
  <c r="H114" i="175"/>
  <c r="H115" i="175" s="1"/>
  <c r="G114" i="175"/>
  <c r="G115" i="175" s="1"/>
  <c r="F114" i="175"/>
  <c r="F115" i="175" s="1"/>
  <c r="E114" i="175"/>
  <c r="E115" i="175" s="1"/>
  <c r="D114" i="175"/>
  <c r="D115" i="175" s="1"/>
  <c r="C114" i="175"/>
  <c r="C115" i="175" s="1"/>
  <c r="I104" i="175"/>
  <c r="H104" i="175"/>
  <c r="G104" i="175"/>
  <c r="F104" i="175"/>
  <c r="E104" i="175"/>
  <c r="D104" i="175"/>
  <c r="C104" i="175"/>
  <c r="I101" i="175"/>
  <c r="I105" i="175" s="1"/>
  <c r="H101" i="175"/>
  <c r="H105" i="175" s="1"/>
  <c r="G101" i="175"/>
  <c r="G105" i="175" s="1"/>
  <c r="F101" i="175"/>
  <c r="F105" i="175" s="1"/>
  <c r="E101" i="175"/>
  <c r="E105" i="175" s="1"/>
  <c r="D101" i="175"/>
  <c r="D105" i="175" s="1"/>
  <c r="C101" i="175"/>
  <c r="C105" i="175" s="1"/>
  <c r="I100" i="175"/>
  <c r="H100" i="175"/>
  <c r="G100" i="175"/>
  <c r="F100" i="175"/>
  <c r="E100" i="175"/>
  <c r="D100" i="175"/>
  <c r="C100" i="175"/>
  <c r="I98" i="175"/>
  <c r="I99" i="175" s="1"/>
  <c r="H98" i="175"/>
  <c r="H99" i="175" s="1"/>
  <c r="G98" i="175"/>
  <c r="G99" i="175" s="1"/>
  <c r="F98" i="175"/>
  <c r="F99" i="175" s="1"/>
  <c r="E98" i="175"/>
  <c r="E99" i="175" s="1"/>
  <c r="D98" i="175"/>
  <c r="D99" i="175" s="1"/>
  <c r="C98" i="175"/>
  <c r="C99" i="175" s="1"/>
  <c r="I90" i="175"/>
  <c r="H90" i="175"/>
  <c r="G90" i="175"/>
  <c r="F90" i="175"/>
  <c r="E90" i="175"/>
  <c r="D90" i="175"/>
  <c r="C90" i="175"/>
  <c r="I87" i="175"/>
  <c r="I91" i="175" s="1"/>
  <c r="H87" i="175"/>
  <c r="H91" i="175" s="1"/>
  <c r="G87" i="175"/>
  <c r="G91" i="175" s="1"/>
  <c r="F87" i="175"/>
  <c r="F91" i="175" s="1"/>
  <c r="E87" i="175"/>
  <c r="E91" i="175" s="1"/>
  <c r="D87" i="175"/>
  <c r="D91" i="175" s="1"/>
  <c r="C87" i="175"/>
  <c r="C91" i="175" s="1"/>
  <c r="I86" i="175"/>
  <c r="H86" i="175"/>
  <c r="G86" i="175"/>
  <c r="F86" i="175"/>
  <c r="E86" i="175"/>
  <c r="D86" i="175"/>
  <c r="C86" i="175"/>
  <c r="I84" i="175"/>
  <c r="I85" i="175" s="1"/>
  <c r="H84" i="175"/>
  <c r="H85" i="175" s="1"/>
  <c r="G84" i="175"/>
  <c r="G85" i="175" s="1"/>
  <c r="F84" i="175"/>
  <c r="F85" i="175" s="1"/>
  <c r="E84" i="175"/>
  <c r="E85" i="175" s="1"/>
  <c r="D84" i="175"/>
  <c r="D85" i="175" s="1"/>
  <c r="C84" i="175"/>
  <c r="C85" i="175" s="1"/>
  <c r="I74" i="175"/>
  <c r="H74" i="175"/>
  <c r="G74" i="175"/>
  <c r="F74" i="175"/>
  <c r="E74" i="175"/>
  <c r="D74" i="175"/>
  <c r="C74" i="175"/>
  <c r="I71" i="175"/>
  <c r="I75" i="175" s="1"/>
  <c r="H71" i="175"/>
  <c r="H75" i="175" s="1"/>
  <c r="G71" i="175"/>
  <c r="G75" i="175" s="1"/>
  <c r="F71" i="175"/>
  <c r="F75" i="175" s="1"/>
  <c r="E71" i="175"/>
  <c r="E75" i="175" s="1"/>
  <c r="D71" i="175"/>
  <c r="D75" i="175" s="1"/>
  <c r="C71" i="175"/>
  <c r="C75" i="175" s="1"/>
  <c r="I70" i="175"/>
  <c r="H70" i="175"/>
  <c r="G70" i="175"/>
  <c r="F70" i="175"/>
  <c r="E70" i="175"/>
  <c r="D70" i="175"/>
  <c r="C70" i="175"/>
  <c r="I68" i="175"/>
  <c r="I69" i="175" s="1"/>
  <c r="H68" i="175"/>
  <c r="H69" i="175" s="1"/>
  <c r="G68" i="175"/>
  <c r="G69" i="175" s="1"/>
  <c r="F68" i="175"/>
  <c r="F69" i="175" s="1"/>
  <c r="E68" i="175"/>
  <c r="E69" i="175" s="1"/>
  <c r="D68" i="175"/>
  <c r="D69" i="175" s="1"/>
  <c r="C68" i="175"/>
  <c r="C69" i="175" s="1"/>
  <c r="I60" i="175"/>
  <c r="H60" i="175"/>
  <c r="G60" i="175"/>
  <c r="F60" i="175"/>
  <c r="E60" i="175"/>
  <c r="D60" i="175"/>
  <c r="C60" i="175"/>
  <c r="I57" i="175"/>
  <c r="I61" i="175" s="1"/>
  <c r="H57" i="175"/>
  <c r="H61" i="175" s="1"/>
  <c r="G57" i="175"/>
  <c r="G61" i="175" s="1"/>
  <c r="F57" i="175"/>
  <c r="F61" i="175" s="1"/>
  <c r="E57" i="175"/>
  <c r="E61" i="175" s="1"/>
  <c r="D57" i="175"/>
  <c r="D61" i="175" s="1"/>
  <c r="C57" i="175"/>
  <c r="C61" i="175" s="1"/>
  <c r="I56" i="175"/>
  <c r="H56" i="175"/>
  <c r="G56" i="175"/>
  <c r="F56" i="175"/>
  <c r="E56" i="175"/>
  <c r="D56" i="175"/>
  <c r="C56" i="175"/>
  <c r="I54" i="175"/>
  <c r="I55" i="175" s="1"/>
  <c r="H54" i="175"/>
  <c r="H55" i="175" s="1"/>
  <c r="G54" i="175"/>
  <c r="G55" i="175" s="1"/>
  <c r="F54" i="175"/>
  <c r="F55" i="175" s="1"/>
  <c r="E54" i="175"/>
  <c r="E55" i="175" s="1"/>
  <c r="D54" i="175"/>
  <c r="D55" i="175" s="1"/>
  <c r="C54" i="175"/>
  <c r="C55" i="175" s="1"/>
  <c r="I44" i="175"/>
  <c r="H44" i="175"/>
  <c r="G44" i="175"/>
  <c r="F44" i="175"/>
  <c r="E44" i="175"/>
  <c r="D44" i="175"/>
  <c r="C44" i="175"/>
  <c r="I41" i="175"/>
  <c r="I45" i="175" s="1"/>
  <c r="H41" i="175"/>
  <c r="H45" i="175" s="1"/>
  <c r="G41" i="175"/>
  <c r="G45" i="175" s="1"/>
  <c r="F41" i="175"/>
  <c r="F45" i="175" s="1"/>
  <c r="E41" i="175"/>
  <c r="E45" i="175" s="1"/>
  <c r="D41" i="175"/>
  <c r="D45" i="175" s="1"/>
  <c r="C41" i="175"/>
  <c r="C45" i="175" s="1"/>
  <c r="I40" i="175"/>
  <c r="H40" i="175"/>
  <c r="G40" i="175"/>
  <c r="F40" i="175"/>
  <c r="E40" i="175"/>
  <c r="D40" i="175"/>
  <c r="C40" i="175"/>
  <c r="I38" i="175"/>
  <c r="I39" i="175" s="1"/>
  <c r="H38" i="175"/>
  <c r="H39" i="175" s="1"/>
  <c r="G38" i="175"/>
  <c r="G39" i="175" s="1"/>
  <c r="F38" i="175"/>
  <c r="F39" i="175" s="1"/>
  <c r="E38" i="175"/>
  <c r="E39" i="175" s="1"/>
  <c r="D38" i="175"/>
  <c r="D39" i="175" s="1"/>
  <c r="C38" i="175"/>
  <c r="C39" i="175" s="1"/>
  <c r="I30" i="175"/>
  <c r="H30" i="175"/>
  <c r="G30" i="175"/>
  <c r="F30" i="175"/>
  <c r="E30" i="175"/>
  <c r="D30" i="175"/>
  <c r="C30" i="175"/>
  <c r="I27" i="175"/>
  <c r="I31" i="175" s="1"/>
  <c r="H27" i="175"/>
  <c r="H31" i="175" s="1"/>
  <c r="G27" i="175"/>
  <c r="G31" i="175" s="1"/>
  <c r="F27" i="175"/>
  <c r="F31" i="175" s="1"/>
  <c r="E27" i="175"/>
  <c r="E31" i="175" s="1"/>
  <c r="D27" i="175"/>
  <c r="D31" i="175" s="1"/>
  <c r="C27" i="175"/>
  <c r="C31" i="175" s="1"/>
  <c r="I26" i="175"/>
  <c r="H26" i="175"/>
  <c r="G26" i="175"/>
  <c r="F26" i="175"/>
  <c r="E26" i="175"/>
  <c r="D26" i="175"/>
  <c r="C26" i="175"/>
  <c r="I24" i="175"/>
  <c r="I25" i="175" s="1"/>
  <c r="H24" i="175"/>
  <c r="H25" i="175" s="1"/>
  <c r="G24" i="175"/>
  <c r="G25" i="175" s="1"/>
  <c r="F24" i="175"/>
  <c r="F25" i="175" s="1"/>
  <c r="E24" i="175"/>
  <c r="E25" i="175" s="1"/>
  <c r="D24" i="175"/>
  <c r="D25" i="175" s="1"/>
  <c r="C24" i="175"/>
  <c r="C25" i="175" s="1"/>
  <c r="I16" i="175"/>
  <c r="H16" i="175"/>
  <c r="G16" i="175"/>
  <c r="F16" i="175"/>
  <c r="E16" i="175"/>
  <c r="D16" i="175"/>
  <c r="C16" i="175"/>
  <c r="I13" i="175"/>
  <c r="I17" i="175" s="1"/>
  <c r="H13" i="175"/>
  <c r="H17" i="175" s="1"/>
  <c r="G13" i="175"/>
  <c r="G17" i="175" s="1"/>
  <c r="F13" i="175"/>
  <c r="F17" i="175" s="1"/>
  <c r="E13" i="175"/>
  <c r="E17" i="175" s="1"/>
  <c r="D13" i="175"/>
  <c r="D17" i="175" s="1"/>
  <c r="C13" i="175"/>
  <c r="C17" i="175" s="1"/>
  <c r="I12" i="175"/>
  <c r="H12" i="175"/>
  <c r="G12" i="175"/>
  <c r="F12" i="175"/>
  <c r="E12" i="175"/>
  <c r="D12" i="175"/>
  <c r="C12" i="175"/>
  <c r="I10" i="175"/>
  <c r="I11" i="175" s="1"/>
  <c r="H10" i="175"/>
  <c r="H11" i="175" s="1"/>
  <c r="G10" i="175"/>
  <c r="G11" i="175" s="1"/>
  <c r="F10" i="175"/>
  <c r="F11" i="175" s="1"/>
  <c r="E10" i="175"/>
  <c r="E11" i="175" s="1"/>
  <c r="D10" i="175"/>
  <c r="D11" i="175" s="1"/>
  <c r="C10" i="175"/>
  <c r="C11" i="175" s="1"/>
  <c r="I192" i="174"/>
  <c r="H192" i="174"/>
  <c r="G192" i="174"/>
  <c r="F192" i="174"/>
  <c r="E192" i="174"/>
  <c r="D192" i="174"/>
  <c r="C192" i="174"/>
  <c r="I189" i="174"/>
  <c r="I193" i="174" s="1"/>
  <c r="H189" i="174"/>
  <c r="H193" i="174" s="1"/>
  <c r="G189" i="174"/>
  <c r="G193" i="174" s="1"/>
  <c r="F189" i="174"/>
  <c r="F193" i="174" s="1"/>
  <c r="E189" i="174"/>
  <c r="E193" i="174" s="1"/>
  <c r="D189" i="174"/>
  <c r="D193" i="174" s="1"/>
  <c r="C189" i="174"/>
  <c r="C193" i="174" s="1"/>
  <c r="I188" i="174"/>
  <c r="H188" i="174"/>
  <c r="G188" i="174"/>
  <c r="F188" i="174"/>
  <c r="E188" i="174"/>
  <c r="D188" i="174"/>
  <c r="C188" i="174"/>
  <c r="I186" i="174"/>
  <c r="I187" i="174" s="1"/>
  <c r="H186" i="174"/>
  <c r="H187" i="174" s="1"/>
  <c r="G186" i="174"/>
  <c r="G187" i="174" s="1"/>
  <c r="F186" i="174"/>
  <c r="F187" i="174" s="1"/>
  <c r="E186" i="174"/>
  <c r="E187" i="174" s="1"/>
  <c r="D186" i="174"/>
  <c r="D187" i="174" s="1"/>
  <c r="C186" i="174"/>
  <c r="C187" i="174" s="1"/>
  <c r="I178" i="174"/>
  <c r="H178" i="174"/>
  <c r="G178" i="174"/>
  <c r="F178" i="174"/>
  <c r="E178" i="174"/>
  <c r="D178" i="174"/>
  <c r="C178" i="174"/>
  <c r="I175" i="174"/>
  <c r="I179" i="174" s="1"/>
  <c r="H175" i="174"/>
  <c r="H179" i="174" s="1"/>
  <c r="G175" i="174"/>
  <c r="G179" i="174" s="1"/>
  <c r="F175" i="174"/>
  <c r="F179" i="174" s="1"/>
  <c r="E175" i="174"/>
  <c r="E179" i="174" s="1"/>
  <c r="D175" i="174"/>
  <c r="D179" i="174" s="1"/>
  <c r="C175" i="174"/>
  <c r="C179" i="174" s="1"/>
  <c r="I174" i="174"/>
  <c r="H174" i="174"/>
  <c r="G174" i="174"/>
  <c r="F174" i="174"/>
  <c r="E174" i="174"/>
  <c r="D174" i="174"/>
  <c r="C174" i="174"/>
  <c r="I172" i="174"/>
  <c r="I173" i="174" s="1"/>
  <c r="H172" i="174"/>
  <c r="H173" i="174" s="1"/>
  <c r="G172" i="174"/>
  <c r="G173" i="174" s="1"/>
  <c r="F172" i="174"/>
  <c r="F173" i="174" s="1"/>
  <c r="E172" i="174"/>
  <c r="E173" i="174" s="1"/>
  <c r="D172" i="174"/>
  <c r="D173" i="174" s="1"/>
  <c r="C172" i="174"/>
  <c r="C173" i="174" s="1"/>
  <c r="I164" i="174"/>
  <c r="H164" i="174"/>
  <c r="G164" i="174"/>
  <c r="F164" i="174"/>
  <c r="E164" i="174"/>
  <c r="D164" i="174"/>
  <c r="C164" i="174"/>
  <c r="I161" i="174"/>
  <c r="I165" i="174" s="1"/>
  <c r="H161" i="174"/>
  <c r="H165" i="174" s="1"/>
  <c r="G161" i="174"/>
  <c r="G165" i="174" s="1"/>
  <c r="F161" i="174"/>
  <c r="F165" i="174" s="1"/>
  <c r="E161" i="174"/>
  <c r="E165" i="174" s="1"/>
  <c r="D161" i="174"/>
  <c r="D165" i="174" s="1"/>
  <c r="C161" i="174"/>
  <c r="C165" i="174" s="1"/>
  <c r="I160" i="174"/>
  <c r="H160" i="174"/>
  <c r="G160" i="174"/>
  <c r="F160" i="174"/>
  <c r="E160" i="174"/>
  <c r="D160" i="174"/>
  <c r="C160" i="174"/>
  <c r="I158" i="174"/>
  <c r="I159" i="174" s="1"/>
  <c r="H158" i="174"/>
  <c r="H159" i="174" s="1"/>
  <c r="G158" i="174"/>
  <c r="G159" i="174" s="1"/>
  <c r="F158" i="174"/>
  <c r="F159" i="174" s="1"/>
  <c r="E158" i="174"/>
  <c r="E159" i="174" s="1"/>
  <c r="D158" i="174"/>
  <c r="D159" i="174" s="1"/>
  <c r="C158" i="174"/>
  <c r="C159" i="174" s="1"/>
  <c r="I150" i="174"/>
  <c r="H150" i="174"/>
  <c r="G150" i="174"/>
  <c r="F150" i="174"/>
  <c r="E150" i="174"/>
  <c r="D150" i="174"/>
  <c r="C150" i="174"/>
  <c r="I147" i="174"/>
  <c r="I151" i="174" s="1"/>
  <c r="H147" i="174"/>
  <c r="H151" i="174" s="1"/>
  <c r="G147" i="174"/>
  <c r="G151" i="174" s="1"/>
  <c r="F147" i="174"/>
  <c r="F151" i="174" s="1"/>
  <c r="E147" i="174"/>
  <c r="E151" i="174" s="1"/>
  <c r="D147" i="174"/>
  <c r="D151" i="174" s="1"/>
  <c r="C147" i="174"/>
  <c r="C151" i="174" s="1"/>
  <c r="I146" i="174"/>
  <c r="H146" i="174"/>
  <c r="G146" i="174"/>
  <c r="F146" i="174"/>
  <c r="E146" i="174"/>
  <c r="D146" i="174"/>
  <c r="C146" i="174"/>
  <c r="I144" i="174"/>
  <c r="I145" i="174" s="1"/>
  <c r="H144" i="174"/>
  <c r="H145" i="174" s="1"/>
  <c r="G144" i="174"/>
  <c r="G145" i="174" s="1"/>
  <c r="F144" i="174"/>
  <c r="F145" i="174" s="1"/>
  <c r="E144" i="174"/>
  <c r="E145" i="174" s="1"/>
  <c r="D144" i="174"/>
  <c r="D145" i="174" s="1"/>
  <c r="C144" i="174"/>
  <c r="C145" i="174" s="1"/>
  <c r="I136" i="174"/>
  <c r="H136" i="174"/>
  <c r="G136" i="174"/>
  <c r="F136" i="174"/>
  <c r="E136" i="174"/>
  <c r="D136" i="174"/>
  <c r="C136" i="174"/>
  <c r="I133" i="174"/>
  <c r="I137" i="174" s="1"/>
  <c r="H133" i="174"/>
  <c r="H137" i="174" s="1"/>
  <c r="G133" i="174"/>
  <c r="G137" i="174" s="1"/>
  <c r="F133" i="174"/>
  <c r="F137" i="174" s="1"/>
  <c r="E133" i="174"/>
  <c r="E137" i="174" s="1"/>
  <c r="D133" i="174"/>
  <c r="D137" i="174" s="1"/>
  <c r="C133" i="174"/>
  <c r="C137" i="174" s="1"/>
  <c r="I132" i="174"/>
  <c r="H132" i="174"/>
  <c r="G132" i="174"/>
  <c r="F132" i="174"/>
  <c r="E132" i="174"/>
  <c r="D132" i="174"/>
  <c r="C132" i="174"/>
  <c r="I130" i="174"/>
  <c r="I131" i="174" s="1"/>
  <c r="H130" i="174"/>
  <c r="H131" i="174" s="1"/>
  <c r="G130" i="174"/>
  <c r="G131" i="174" s="1"/>
  <c r="F130" i="174"/>
  <c r="F131" i="174" s="1"/>
  <c r="E130" i="174"/>
  <c r="E131" i="174" s="1"/>
  <c r="D130" i="174"/>
  <c r="D131" i="174" s="1"/>
  <c r="C130" i="174"/>
  <c r="C131" i="174" s="1"/>
  <c r="I120" i="174"/>
  <c r="H120" i="174"/>
  <c r="G120" i="174"/>
  <c r="F120" i="174"/>
  <c r="E120" i="174"/>
  <c r="D120" i="174"/>
  <c r="C120" i="174"/>
  <c r="I117" i="174"/>
  <c r="I121" i="174" s="1"/>
  <c r="H117" i="174"/>
  <c r="H121" i="174" s="1"/>
  <c r="G117" i="174"/>
  <c r="G121" i="174" s="1"/>
  <c r="F117" i="174"/>
  <c r="F121" i="174" s="1"/>
  <c r="E117" i="174"/>
  <c r="E121" i="174" s="1"/>
  <c r="D117" i="174"/>
  <c r="D121" i="174" s="1"/>
  <c r="C117" i="174"/>
  <c r="C121" i="174" s="1"/>
  <c r="I116" i="174"/>
  <c r="H116" i="174"/>
  <c r="G116" i="174"/>
  <c r="F116" i="174"/>
  <c r="E116" i="174"/>
  <c r="D116" i="174"/>
  <c r="C116" i="174"/>
  <c r="I114" i="174"/>
  <c r="I115" i="174" s="1"/>
  <c r="H114" i="174"/>
  <c r="H115" i="174" s="1"/>
  <c r="G114" i="174"/>
  <c r="G115" i="174" s="1"/>
  <c r="F114" i="174"/>
  <c r="F115" i="174" s="1"/>
  <c r="E114" i="174"/>
  <c r="E115" i="174" s="1"/>
  <c r="D114" i="174"/>
  <c r="D115" i="174" s="1"/>
  <c r="C114" i="174"/>
  <c r="C115" i="174" s="1"/>
  <c r="I104" i="174"/>
  <c r="H104" i="174"/>
  <c r="G104" i="174"/>
  <c r="F104" i="174"/>
  <c r="E104" i="174"/>
  <c r="D104" i="174"/>
  <c r="C104" i="174"/>
  <c r="I101" i="174"/>
  <c r="I105" i="174" s="1"/>
  <c r="H101" i="174"/>
  <c r="H105" i="174" s="1"/>
  <c r="G101" i="174"/>
  <c r="G105" i="174" s="1"/>
  <c r="F101" i="174"/>
  <c r="F105" i="174" s="1"/>
  <c r="E101" i="174"/>
  <c r="E105" i="174" s="1"/>
  <c r="D101" i="174"/>
  <c r="D105" i="174" s="1"/>
  <c r="C101" i="174"/>
  <c r="C105" i="174" s="1"/>
  <c r="I100" i="174"/>
  <c r="H100" i="174"/>
  <c r="G100" i="174"/>
  <c r="F100" i="174"/>
  <c r="E100" i="174"/>
  <c r="D100" i="174"/>
  <c r="C100" i="174"/>
  <c r="I98" i="174"/>
  <c r="I99" i="174" s="1"/>
  <c r="H98" i="174"/>
  <c r="H99" i="174" s="1"/>
  <c r="G98" i="174"/>
  <c r="G99" i="174" s="1"/>
  <c r="F98" i="174"/>
  <c r="F99" i="174" s="1"/>
  <c r="E98" i="174"/>
  <c r="E99" i="174" s="1"/>
  <c r="D98" i="174"/>
  <c r="D99" i="174" s="1"/>
  <c r="C98" i="174"/>
  <c r="C99" i="174" s="1"/>
  <c r="I90" i="174"/>
  <c r="H90" i="174"/>
  <c r="G90" i="174"/>
  <c r="F90" i="174"/>
  <c r="E90" i="174"/>
  <c r="D90" i="174"/>
  <c r="C90" i="174"/>
  <c r="I87" i="174"/>
  <c r="I91" i="174" s="1"/>
  <c r="H87" i="174"/>
  <c r="H91" i="174" s="1"/>
  <c r="G87" i="174"/>
  <c r="G91" i="174" s="1"/>
  <c r="F87" i="174"/>
  <c r="F91" i="174" s="1"/>
  <c r="E87" i="174"/>
  <c r="E91" i="174" s="1"/>
  <c r="D87" i="174"/>
  <c r="D91" i="174" s="1"/>
  <c r="C87" i="174"/>
  <c r="C91" i="174" s="1"/>
  <c r="I86" i="174"/>
  <c r="H86" i="174"/>
  <c r="G86" i="174"/>
  <c r="F86" i="174"/>
  <c r="E86" i="174"/>
  <c r="D86" i="174"/>
  <c r="C86" i="174"/>
  <c r="I84" i="174"/>
  <c r="I85" i="174" s="1"/>
  <c r="H84" i="174"/>
  <c r="H85" i="174" s="1"/>
  <c r="G84" i="174"/>
  <c r="G85" i="174" s="1"/>
  <c r="F84" i="174"/>
  <c r="F85" i="174" s="1"/>
  <c r="E84" i="174"/>
  <c r="E85" i="174" s="1"/>
  <c r="D84" i="174"/>
  <c r="D85" i="174" s="1"/>
  <c r="C84" i="174"/>
  <c r="C85" i="174" s="1"/>
  <c r="I74" i="174"/>
  <c r="H74" i="174"/>
  <c r="G74" i="174"/>
  <c r="F74" i="174"/>
  <c r="E74" i="174"/>
  <c r="D74" i="174"/>
  <c r="C74" i="174"/>
  <c r="I71" i="174"/>
  <c r="I75" i="174" s="1"/>
  <c r="H71" i="174"/>
  <c r="H75" i="174" s="1"/>
  <c r="G71" i="174"/>
  <c r="G75" i="174" s="1"/>
  <c r="F71" i="174"/>
  <c r="F75" i="174" s="1"/>
  <c r="E71" i="174"/>
  <c r="E75" i="174" s="1"/>
  <c r="D71" i="174"/>
  <c r="D75" i="174" s="1"/>
  <c r="C71" i="174"/>
  <c r="C75" i="174" s="1"/>
  <c r="I70" i="174"/>
  <c r="H70" i="174"/>
  <c r="G70" i="174"/>
  <c r="F70" i="174"/>
  <c r="E70" i="174"/>
  <c r="D70" i="174"/>
  <c r="C70" i="174"/>
  <c r="I68" i="174"/>
  <c r="I69" i="174" s="1"/>
  <c r="H68" i="174"/>
  <c r="H69" i="174" s="1"/>
  <c r="G68" i="174"/>
  <c r="G69" i="174" s="1"/>
  <c r="F68" i="174"/>
  <c r="F69" i="174" s="1"/>
  <c r="E68" i="174"/>
  <c r="E69" i="174" s="1"/>
  <c r="D68" i="174"/>
  <c r="D69" i="174" s="1"/>
  <c r="C68" i="174"/>
  <c r="C69" i="174" s="1"/>
  <c r="I60" i="174"/>
  <c r="H60" i="174"/>
  <c r="G60" i="174"/>
  <c r="F60" i="174"/>
  <c r="E60" i="174"/>
  <c r="D60" i="174"/>
  <c r="C60" i="174"/>
  <c r="I57" i="174"/>
  <c r="I61" i="174" s="1"/>
  <c r="H57" i="174"/>
  <c r="H61" i="174" s="1"/>
  <c r="G57" i="174"/>
  <c r="G61" i="174" s="1"/>
  <c r="F57" i="174"/>
  <c r="F61" i="174" s="1"/>
  <c r="E57" i="174"/>
  <c r="E61" i="174" s="1"/>
  <c r="D57" i="174"/>
  <c r="D61" i="174" s="1"/>
  <c r="C57" i="174"/>
  <c r="C61" i="174" s="1"/>
  <c r="I56" i="174"/>
  <c r="H56" i="174"/>
  <c r="G56" i="174"/>
  <c r="F56" i="174"/>
  <c r="E56" i="174"/>
  <c r="D56" i="174"/>
  <c r="C56" i="174"/>
  <c r="I54" i="174"/>
  <c r="I55" i="174" s="1"/>
  <c r="H54" i="174"/>
  <c r="H55" i="174" s="1"/>
  <c r="G54" i="174"/>
  <c r="G55" i="174" s="1"/>
  <c r="F54" i="174"/>
  <c r="F55" i="174" s="1"/>
  <c r="E54" i="174"/>
  <c r="E55" i="174" s="1"/>
  <c r="D54" i="174"/>
  <c r="D55" i="174" s="1"/>
  <c r="C54" i="174"/>
  <c r="C55" i="174" s="1"/>
  <c r="I44" i="174"/>
  <c r="H44" i="174"/>
  <c r="G44" i="174"/>
  <c r="F44" i="174"/>
  <c r="E44" i="174"/>
  <c r="D44" i="174"/>
  <c r="C44" i="174"/>
  <c r="I41" i="174"/>
  <c r="I45" i="174" s="1"/>
  <c r="H41" i="174"/>
  <c r="H45" i="174" s="1"/>
  <c r="G41" i="174"/>
  <c r="G45" i="174" s="1"/>
  <c r="F41" i="174"/>
  <c r="F45" i="174" s="1"/>
  <c r="E41" i="174"/>
  <c r="E45" i="174" s="1"/>
  <c r="D41" i="174"/>
  <c r="D45" i="174" s="1"/>
  <c r="C41" i="174"/>
  <c r="C45" i="174" s="1"/>
  <c r="I40" i="174"/>
  <c r="H40" i="174"/>
  <c r="G40" i="174"/>
  <c r="F40" i="174"/>
  <c r="E40" i="174"/>
  <c r="D40" i="174"/>
  <c r="C40" i="174"/>
  <c r="I38" i="174"/>
  <c r="I39" i="174" s="1"/>
  <c r="H38" i="174"/>
  <c r="H39" i="174" s="1"/>
  <c r="G38" i="174"/>
  <c r="G39" i="174" s="1"/>
  <c r="F38" i="174"/>
  <c r="F39" i="174" s="1"/>
  <c r="E38" i="174"/>
  <c r="E39" i="174" s="1"/>
  <c r="D38" i="174"/>
  <c r="D39" i="174" s="1"/>
  <c r="C38" i="174"/>
  <c r="C39" i="174" s="1"/>
  <c r="I30" i="174"/>
  <c r="H30" i="174"/>
  <c r="G30" i="174"/>
  <c r="F30" i="174"/>
  <c r="E30" i="174"/>
  <c r="D30" i="174"/>
  <c r="C30" i="174"/>
  <c r="I27" i="174"/>
  <c r="I31" i="174" s="1"/>
  <c r="H27" i="174"/>
  <c r="H31" i="174" s="1"/>
  <c r="G27" i="174"/>
  <c r="G31" i="174" s="1"/>
  <c r="F27" i="174"/>
  <c r="F31" i="174" s="1"/>
  <c r="E27" i="174"/>
  <c r="E31" i="174" s="1"/>
  <c r="D27" i="174"/>
  <c r="D31" i="174" s="1"/>
  <c r="C27" i="174"/>
  <c r="C31" i="174" s="1"/>
  <c r="I26" i="174"/>
  <c r="H26" i="174"/>
  <c r="G26" i="174"/>
  <c r="F26" i="174"/>
  <c r="E26" i="174"/>
  <c r="D26" i="174"/>
  <c r="C26" i="174"/>
  <c r="I24" i="174"/>
  <c r="I25" i="174" s="1"/>
  <c r="H24" i="174"/>
  <c r="H25" i="174" s="1"/>
  <c r="G24" i="174"/>
  <c r="G25" i="174" s="1"/>
  <c r="F24" i="174"/>
  <c r="F25" i="174" s="1"/>
  <c r="E24" i="174"/>
  <c r="E25" i="174" s="1"/>
  <c r="D24" i="174"/>
  <c r="D25" i="174" s="1"/>
  <c r="C24" i="174"/>
  <c r="C25" i="174" s="1"/>
  <c r="I16" i="174"/>
  <c r="H16" i="174"/>
  <c r="G16" i="174"/>
  <c r="F16" i="174"/>
  <c r="E16" i="174"/>
  <c r="D16" i="174"/>
  <c r="C16" i="174"/>
  <c r="I13" i="174"/>
  <c r="I17" i="174" s="1"/>
  <c r="H13" i="174"/>
  <c r="H17" i="174" s="1"/>
  <c r="G13" i="174"/>
  <c r="G17" i="174" s="1"/>
  <c r="F13" i="174"/>
  <c r="F17" i="174" s="1"/>
  <c r="E13" i="174"/>
  <c r="E17" i="174" s="1"/>
  <c r="D13" i="174"/>
  <c r="D17" i="174" s="1"/>
  <c r="C13" i="174"/>
  <c r="C17" i="174" s="1"/>
  <c r="I12" i="174"/>
  <c r="H12" i="174"/>
  <c r="G12" i="174"/>
  <c r="F12" i="174"/>
  <c r="E12" i="174"/>
  <c r="D12" i="174"/>
  <c r="C12" i="174"/>
  <c r="I10" i="174"/>
  <c r="I11" i="174" s="1"/>
  <c r="H10" i="174"/>
  <c r="H11" i="174" s="1"/>
  <c r="G10" i="174"/>
  <c r="G11" i="174" s="1"/>
  <c r="F10" i="174"/>
  <c r="F11" i="174" s="1"/>
  <c r="E10" i="174"/>
  <c r="E11" i="174" s="1"/>
  <c r="D10" i="174"/>
  <c r="D11" i="174" s="1"/>
  <c r="C10" i="174"/>
  <c r="C11" i="174" s="1"/>
  <c r="I192" i="173"/>
  <c r="H192" i="173"/>
  <c r="G192" i="173"/>
  <c r="F192" i="173"/>
  <c r="E192" i="173"/>
  <c r="D192" i="173"/>
  <c r="C192" i="173"/>
  <c r="I189" i="173"/>
  <c r="I193" i="173" s="1"/>
  <c r="H189" i="173"/>
  <c r="H193" i="173" s="1"/>
  <c r="G189" i="173"/>
  <c r="G193" i="173" s="1"/>
  <c r="F189" i="173"/>
  <c r="F193" i="173" s="1"/>
  <c r="E189" i="173"/>
  <c r="E193" i="173" s="1"/>
  <c r="D189" i="173"/>
  <c r="D193" i="173" s="1"/>
  <c r="C189" i="173"/>
  <c r="C193" i="173" s="1"/>
  <c r="I188" i="173"/>
  <c r="H188" i="173"/>
  <c r="G188" i="173"/>
  <c r="F188" i="173"/>
  <c r="E188" i="173"/>
  <c r="D188" i="173"/>
  <c r="C188" i="173"/>
  <c r="I186" i="173"/>
  <c r="I187" i="173" s="1"/>
  <c r="H186" i="173"/>
  <c r="H187" i="173" s="1"/>
  <c r="G186" i="173"/>
  <c r="G187" i="173" s="1"/>
  <c r="F186" i="173"/>
  <c r="F187" i="173" s="1"/>
  <c r="E186" i="173"/>
  <c r="E187" i="173" s="1"/>
  <c r="D186" i="173"/>
  <c r="D187" i="173" s="1"/>
  <c r="C186" i="173"/>
  <c r="C187" i="173" s="1"/>
  <c r="I178" i="173"/>
  <c r="H178" i="173"/>
  <c r="G178" i="173"/>
  <c r="F178" i="173"/>
  <c r="E178" i="173"/>
  <c r="D178" i="173"/>
  <c r="C178" i="173"/>
  <c r="I175" i="173"/>
  <c r="I179" i="173" s="1"/>
  <c r="H175" i="173"/>
  <c r="H179" i="173" s="1"/>
  <c r="G175" i="173"/>
  <c r="G179" i="173" s="1"/>
  <c r="F175" i="173"/>
  <c r="F179" i="173" s="1"/>
  <c r="E175" i="173"/>
  <c r="E179" i="173" s="1"/>
  <c r="D175" i="173"/>
  <c r="D179" i="173" s="1"/>
  <c r="C175" i="173"/>
  <c r="C179" i="173" s="1"/>
  <c r="I174" i="173"/>
  <c r="H174" i="173"/>
  <c r="G174" i="173"/>
  <c r="F174" i="173"/>
  <c r="E174" i="173"/>
  <c r="D174" i="173"/>
  <c r="C174" i="173"/>
  <c r="I172" i="173"/>
  <c r="I173" i="173" s="1"/>
  <c r="H172" i="173"/>
  <c r="H173" i="173" s="1"/>
  <c r="G172" i="173"/>
  <c r="G173" i="173" s="1"/>
  <c r="F172" i="173"/>
  <c r="F173" i="173" s="1"/>
  <c r="E172" i="173"/>
  <c r="E173" i="173" s="1"/>
  <c r="D172" i="173"/>
  <c r="D173" i="173" s="1"/>
  <c r="C172" i="173"/>
  <c r="C173" i="173" s="1"/>
  <c r="I164" i="173"/>
  <c r="H164" i="173"/>
  <c r="G164" i="173"/>
  <c r="F164" i="173"/>
  <c r="E164" i="173"/>
  <c r="D164" i="173"/>
  <c r="C164" i="173"/>
  <c r="I161" i="173"/>
  <c r="I165" i="173" s="1"/>
  <c r="H161" i="173"/>
  <c r="H165" i="173" s="1"/>
  <c r="G161" i="173"/>
  <c r="G165" i="173" s="1"/>
  <c r="F161" i="173"/>
  <c r="F165" i="173" s="1"/>
  <c r="E161" i="173"/>
  <c r="E165" i="173" s="1"/>
  <c r="D161" i="173"/>
  <c r="D165" i="173" s="1"/>
  <c r="C161" i="173"/>
  <c r="C165" i="173" s="1"/>
  <c r="I160" i="173"/>
  <c r="H160" i="173"/>
  <c r="G160" i="173"/>
  <c r="F160" i="173"/>
  <c r="E160" i="173"/>
  <c r="D160" i="173"/>
  <c r="C160" i="173"/>
  <c r="I158" i="173"/>
  <c r="I159" i="173" s="1"/>
  <c r="H158" i="173"/>
  <c r="H159" i="173" s="1"/>
  <c r="G158" i="173"/>
  <c r="G159" i="173" s="1"/>
  <c r="F158" i="173"/>
  <c r="F159" i="173" s="1"/>
  <c r="E158" i="173"/>
  <c r="E159" i="173" s="1"/>
  <c r="D158" i="173"/>
  <c r="D159" i="173" s="1"/>
  <c r="C158" i="173"/>
  <c r="C159" i="173" s="1"/>
  <c r="I150" i="173"/>
  <c r="H150" i="173"/>
  <c r="G150" i="173"/>
  <c r="F150" i="173"/>
  <c r="E150" i="173"/>
  <c r="D150" i="173"/>
  <c r="C150" i="173"/>
  <c r="I147" i="173"/>
  <c r="I151" i="173" s="1"/>
  <c r="H147" i="173"/>
  <c r="H151" i="173" s="1"/>
  <c r="G147" i="173"/>
  <c r="G151" i="173" s="1"/>
  <c r="F147" i="173"/>
  <c r="F151" i="173" s="1"/>
  <c r="E147" i="173"/>
  <c r="E151" i="173" s="1"/>
  <c r="D147" i="173"/>
  <c r="D151" i="173" s="1"/>
  <c r="C147" i="173"/>
  <c r="C151" i="173" s="1"/>
  <c r="I146" i="173"/>
  <c r="H146" i="173"/>
  <c r="G146" i="173"/>
  <c r="F146" i="173"/>
  <c r="E146" i="173"/>
  <c r="D146" i="173"/>
  <c r="C146" i="173"/>
  <c r="I144" i="173"/>
  <c r="I145" i="173" s="1"/>
  <c r="H144" i="173"/>
  <c r="H145" i="173" s="1"/>
  <c r="G144" i="173"/>
  <c r="G145" i="173" s="1"/>
  <c r="F144" i="173"/>
  <c r="F145" i="173" s="1"/>
  <c r="E144" i="173"/>
  <c r="E145" i="173" s="1"/>
  <c r="D144" i="173"/>
  <c r="D145" i="173" s="1"/>
  <c r="C144" i="173"/>
  <c r="C145" i="173" s="1"/>
  <c r="I136" i="173"/>
  <c r="H136" i="173"/>
  <c r="G136" i="173"/>
  <c r="F136" i="173"/>
  <c r="E136" i="173"/>
  <c r="D136" i="173"/>
  <c r="C136" i="173"/>
  <c r="I133" i="173"/>
  <c r="I137" i="173" s="1"/>
  <c r="H133" i="173"/>
  <c r="H137" i="173" s="1"/>
  <c r="G133" i="173"/>
  <c r="G137" i="173" s="1"/>
  <c r="F133" i="173"/>
  <c r="F137" i="173" s="1"/>
  <c r="E133" i="173"/>
  <c r="E137" i="173" s="1"/>
  <c r="D133" i="173"/>
  <c r="D137" i="173" s="1"/>
  <c r="C133" i="173"/>
  <c r="C137" i="173" s="1"/>
  <c r="I132" i="173"/>
  <c r="H132" i="173"/>
  <c r="G132" i="173"/>
  <c r="F132" i="173"/>
  <c r="E132" i="173"/>
  <c r="D132" i="173"/>
  <c r="C132" i="173"/>
  <c r="I130" i="173"/>
  <c r="I131" i="173" s="1"/>
  <c r="H130" i="173"/>
  <c r="H131" i="173" s="1"/>
  <c r="G130" i="173"/>
  <c r="G131" i="173" s="1"/>
  <c r="F130" i="173"/>
  <c r="F131" i="173" s="1"/>
  <c r="E130" i="173"/>
  <c r="E131" i="173" s="1"/>
  <c r="D130" i="173"/>
  <c r="D131" i="173" s="1"/>
  <c r="C130" i="173"/>
  <c r="C131" i="173" s="1"/>
  <c r="I120" i="173"/>
  <c r="H120" i="173"/>
  <c r="G120" i="173"/>
  <c r="F120" i="173"/>
  <c r="E120" i="173"/>
  <c r="D120" i="173"/>
  <c r="C120" i="173"/>
  <c r="I117" i="173"/>
  <c r="I121" i="173" s="1"/>
  <c r="H117" i="173"/>
  <c r="H121" i="173" s="1"/>
  <c r="G117" i="173"/>
  <c r="G121" i="173" s="1"/>
  <c r="F117" i="173"/>
  <c r="F121" i="173" s="1"/>
  <c r="E117" i="173"/>
  <c r="E121" i="173" s="1"/>
  <c r="D117" i="173"/>
  <c r="D121" i="173" s="1"/>
  <c r="C117" i="173"/>
  <c r="C121" i="173" s="1"/>
  <c r="I116" i="173"/>
  <c r="H116" i="173"/>
  <c r="G116" i="173"/>
  <c r="F116" i="173"/>
  <c r="E116" i="173"/>
  <c r="D116" i="173"/>
  <c r="C116" i="173"/>
  <c r="I114" i="173"/>
  <c r="I115" i="173" s="1"/>
  <c r="H114" i="173"/>
  <c r="H115" i="173" s="1"/>
  <c r="G114" i="173"/>
  <c r="G115" i="173" s="1"/>
  <c r="F114" i="173"/>
  <c r="F115" i="173" s="1"/>
  <c r="E114" i="173"/>
  <c r="E115" i="173" s="1"/>
  <c r="D114" i="173"/>
  <c r="D115" i="173" s="1"/>
  <c r="C114" i="173"/>
  <c r="C115" i="173" s="1"/>
  <c r="I104" i="173"/>
  <c r="H104" i="173"/>
  <c r="G104" i="173"/>
  <c r="F104" i="173"/>
  <c r="E104" i="173"/>
  <c r="D104" i="173"/>
  <c r="C104" i="173"/>
  <c r="I101" i="173"/>
  <c r="I105" i="173" s="1"/>
  <c r="H101" i="173"/>
  <c r="H105" i="173" s="1"/>
  <c r="G101" i="173"/>
  <c r="G105" i="173" s="1"/>
  <c r="F101" i="173"/>
  <c r="F105" i="173" s="1"/>
  <c r="E101" i="173"/>
  <c r="E105" i="173" s="1"/>
  <c r="D101" i="173"/>
  <c r="D105" i="173" s="1"/>
  <c r="C101" i="173"/>
  <c r="C105" i="173" s="1"/>
  <c r="I100" i="173"/>
  <c r="H100" i="173"/>
  <c r="G100" i="173"/>
  <c r="F100" i="173"/>
  <c r="E100" i="173"/>
  <c r="D100" i="173"/>
  <c r="C100" i="173"/>
  <c r="I98" i="173"/>
  <c r="I99" i="173" s="1"/>
  <c r="H98" i="173"/>
  <c r="H99" i="173" s="1"/>
  <c r="G98" i="173"/>
  <c r="G99" i="173" s="1"/>
  <c r="F98" i="173"/>
  <c r="F99" i="173" s="1"/>
  <c r="E98" i="173"/>
  <c r="E99" i="173" s="1"/>
  <c r="D98" i="173"/>
  <c r="D99" i="173" s="1"/>
  <c r="C98" i="173"/>
  <c r="C99" i="173" s="1"/>
  <c r="I90" i="173"/>
  <c r="H90" i="173"/>
  <c r="G90" i="173"/>
  <c r="F90" i="173"/>
  <c r="E90" i="173"/>
  <c r="D90" i="173"/>
  <c r="C90" i="173"/>
  <c r="I87" i="173"/>
  <c r="I91" i="173" s="1"/>
  <c r="H87" i="173"/>
  <c r="H91" i="173" s="1"/>
  <c r="G87" i="173"/>
  <c r="G91" i="173" s="1"/>
  <c r="F87" i="173"/>
  <c r="F91" i="173" s="1"/>
  <c r="E87" i="173"/>
  <c r="E91" i="173" s="1"/>
  <c r="D87" i="173"/>
  <c r="D91" i="173" s="1"/>
  <c r="C87" i="173"/>
  <c r="C91" i="173" s="1"/>
  <c r="I86" i="173"/>
  <c r="H86" i="173"/>
  <c r="G86" i="173"/>
  <c r="F86" i="173"/>
  <c r="E86" i="173"/>
  <c r="D86" i="173"/>
  <c r="C86" i="173"/>
  <c r="I84" i="173"/>
  <c r="I85" i="173" s="1"/>
  <c r="H84" i="173"/>
  <c r="H85" i="173" s="1"/>
  <c r="G84" i="173"/>
  <c r="G85" i="173" s="1"/>
  <c r="F84" i="173"/>
  <c r="F85" i="173" s="1"/>
  <c r="E84" i="173"/>
  <c r="E85" i="173" s="1"/>
  <c r="D84" i="173"/>
  <c r="D85" i="173" s="1"/>
  <c r="C84" i="173"/>
  <c r="C85" i="173" s="1"/>
  <c r="I74" i="173"/>
  <c r="H74" i="173"/>
  <c r="G74" i="173"/>
  <c r="F74" i="173"/>
  <c r="E74" i="173"/>
  <c r="D74" i="173"/>
  <c r="C74" i="173"/>
  <c r="I71" i="173"/>
  <c r="I75" i="173" s="1"/>
  <c r="H71" i="173"/>
  <c r="H75" i="173" s="1"/>
  <c r="G71" i="173"/>
  <c r="G75" i="173" s="1"/>
  <c r="F71" i="173"/>
  <c r="F75" i="173" s="1"/>
  <c r="E71" i="173"/>
  <c r="E75" i="173" s="1"/>
  <c r="D71" i="173"/>
  <c r="D75" i="173" s="1"/>
  <c r="C71" i="173"/>
  <c r="C75" i="173" s="1"/>
  <c r="I70" i="173"/>
  <c r="H70" i="173"/>
  <c r="G70" i="173"/>
  <c r="F70" i="173"/>
  <c r="E70" i="173"/>
  <c r="D70" i="173"/>
  <c r="C70" i="173"/>
  <c r="I68" i="173"/>
  <c r="I69" i="173" s="1"/>
  <c r="H68" i="173"/>
  <c r="H69" i="173" s="1"/>
  <c r="G68" i="173"/>
  <c r="G69" i="173" s="1"/>
  <c r="F68" i="173"/>
  <c r="F69" i="173" s="1"/>
  <c r="E68" i="173"/>
  <c r="E69" i="173" s="1"/>
  <c r="D68" i="173"/>
  <c r="D69" i="173" s="1"/>
  <c r="C68" i="173"/>
  <c r="C69" i="173" s="1"/>
  <c r="I60" i="173"/>
  <c r="H60" i="173"/>
  <c r="G60" i="173"/>
  <c r="F60" i="173"/>
  <c r="E60" i="173"/>
  <c r="D60" i="173"/>
  <c r="C60" i="173"/>
  <c r="I57" i="173"/>
  <c r="I61" i="173" s="1"/>
  <c r="H57" i="173"/>
  <c r="H61" i="173" s="1"/>
  <c r="G57" i="173"/>
  <c r="G61" i="173" s="1"/>
  <c r="F57" i="173"/>
  <c r="F61" i="173" s="1"/>
  <c r="E57" i="173"/>
  <c r="E61" i="173" s="1"/>
  <c r="D57" i="173"/>
  <c r="D61" i="173" s="1"/>
  <c r="C57" i="173"/>
  <c r="C61" i="173" s="1"/>
  <c r="I56" i="173"/>
  <c r="H56" i="173"/>
  <c r="G56" i="173"/>
  <c r="F56" i="173"/>
  <c r="E56" i="173"/>
  <c r="D56" i="173"/>
  <c r="C56" i="173"/>
  <c r="I54" i="173"/>
  <c r="I55" i="173" s="1"/>
  <c r="H54" i="173"/>
  <c r="H55" i="173" s="1"/>
  <c r="G54" i="173"/>
  <c r="G55" i="173" s="1"/>
  <c r="F54" i="173"/>
  <c r="F55" i="173" s="1"/>
  <c r="E54" i="173"/>
  <c r="E55" i="173" s="1"/>
  <c r="D54" i="173"/>
  <c r="D55" i="173" s="1"/>
  <c r="C54" i="173"/>
  <c r="C55" i="173" s="1"/>
  <c r="I44" i="173"/>
  <c r="H44" i="173"/>
  <c r="G44" i="173"/>
  <c r="F44" i="173"/>
  <c r="E44" i="173"/>
  <c r="D44" i="173"/>
  <c r="C44" i="173"/>
  <c r="I41" i="173"/>
  <c r="I45" i="173" s="1"/>
  <c r="H41" i="173"/>
  <c r="H45" i="173" s="1"/>
  <c r="G41" i="173"/>
  <c r="G45" i="173" s="1"/>
  <c r="F41" i="173"/>
  <c r="F45" i="173" s="1"/>
  <c r="E41" i="173"/>
  <c r="E45" i="173" s="1"/>
  <c r="D41" i="173"/>
  <c r="D45" i="173" s="1"/>
  <c r="C41" i="173"/>
  <c r="C45" i="173" s="1"/>
  <c r="I40" i="173"/>
  <c r="H40" i="173"/>
  <c r="G40" i="173"/>
  <c r="F40" i="173"/>
  <c r="E40" i="173"/>
  <c r="D40" i="173"/>
  <c r="C40" i="173"/>
  <c r="I38" i="173"/>
  <c r="I39" i="173" s="1"/>
  <c r="H38" i="173"/>
  <c r="H39" i="173" s="1"/>
  <c r="G38" i="173"/>
  <c r="G39" i="173" s="1"/>
  <c r="F38" i="173"/>
  <c r="F39" i="173" s="1"/>
  <c r="E38" i="173"/>
  <c r="E39" i="173" s="1"/>
  <c r="D38" i="173"/>
  <c r="D39" i="173" s="1"/>
  <c r="C38" i="173"/>
  <c r="C39" i="173" s="1"/>
  <c r="I30" i="173"/>
  <c r="H30" i="173"/>
  <c r="G30" i="173"/>
  <c r="F30" i="173"/>
  <c r="E30" i="173"/>
  <c r="D30" i="173"/>
  <c r="C30" i="173"/>
  <c r="I27" i="173"/>
  <c r="I31" i="173" s="1"/>
  <c r="H27" i="173"/>
  <c r="H31" i="173" s="1"/>
  <c r="G27" i="173"/>
  <c r="G31" i="173" s="1"/>
  <c r="F27" i="173"/>
  <c r="F31" i="173" s="1"/>
  <c r="E27" i="173"/>
  <c r="E31" i="173" s="1"/>
  <c r="D27" i="173"/>
  <c r="D31" i="173" s="1"/>
  <c r="C27" i="173"/>
  <c r="C31" i="173" s="1"/>
  <c r="I26" i="173"/>
  <c r="H26" i="173"/>
  <c r="G26" i="173"/>
  <c r="F26" i="173"/>
  <c r="E26" i="173"/>
  <c r="D26" i="173"/>
  <c r="C26" i="173"/>
  <c r="I24" i="173"/>
  <c r="I25" i="173" s="1"/>
  <c r="H24" i="173"/>
  <c r="H25" i="173" s="1"/>
  <c r="G24" i="173"/>
  <c r="G25" i="173" s="1"/>
  <c r="F24" i="173"/>
  <c r="F25" i="173" s="1"/>
  <c r="E24" i="173"/>
  <c r="E25" i="173" s="1"/>
  <c r="D24" i="173"/>
  <c r="D25" i="173" s="1"/>
  <c r="C24" i="173"/>
  <c r="C25" i="173" s="1"/>
  <c r="I16" i="173"/>
  <c r="H16" i="173"/>
  <c r="G16" i="173"/>
  <c r="F16" i="173"/>
  <c r="E16" i="173"/>
  <c r="D16" i="173"/>
  <c r="C16" i="173"/>
  <c r="I13" i="173"/>
  <c r="I17" i="173" s="1"/>
  <c r="H13" i="173"/>
  <c r="H17" i="173" s="1"/>
  <c r="G13" i="173"/>
  <c r="G17" i="173" s="1"/>
  <c r="F13" i="173"/>
  <c r="F17" i="173" s="1"/>
  <c r="E13" i="173"/>
  <c r="E17" i="173" s="1"/>
  <c r="D13" i="173"/>
  <c r="D17" i="173" s="1"/>
  <c r="C13" i="173"/>
  <c r="C17" i="173" s="1"/>
  <c r="I12" i="173"/>
  <c r="H12" i="173"/>
  <c r="G12" i="173"/>
  <c r="F12" i="173"/>
  <c r="E12" i="173"/>
  <c r="D12" i="173"/>
  <c r="C12" i="173"/>
  <c r="I10" i="173"/>
  <c r="I11" i="173" s="1"/>
  <c r="H10" i="173"/>
  <c r="H11" i="173" s="1"/>
  <c r="G10" i="173"/>
  <c r="G11" i="173" s="1"/>
  <c r="F10" i="173"/>
  <c r="F11" i="173" s="1"/>
  <c r="E10" i="173"/>
  <c r="E11" i="173" s="1"/>
  <c r="D10" i="173"/>
  <c r="D11" i="173" s="1"/>
  <c r="C10" i="173"/>
  <c r="C11" i="173" s="1"/>
  <c r="I192" i="172"/>
  <c r="H192" i="172"/>
  <c r="G192" i="172"/>
  <c r="F192" i="172"/>
  <c r="E192" i="172"/>
  <c r="D192" i="172"/>
  <c r="C192" i="172"/>
  <c r="I189" i="172"/>
  <c r="I193" i="172" s="1"/>
  <c r="H189" i="172"/>
  <c r="H193" i="172" s="1"/>
  <c r="G189" i="172"/>
  <c r="G193" i="172" s="1"/>
  <c r="F189" i="172"/>
  <c r="F193" i="172" s="1"/>
  <c r="E189" i="172"/>
  <c r="E193" i="172" s="1"/>
  <c r="D189" i="172"/>
  <c r="D193" i="172" s="1"/>
  <c r="C189" i="172"/>
  <c r="C193" i="172" s="1"/>
  <c r="I188" i="172"/>
  <c r="H188" i="172"/>
  <c r="G188" i="172"/>
  <c r="F188" i="172"/>
  <c r="E188" i="172"/>
  <c r="D188" i="172"/>
  <c r="C188" i="172"/>
  <c r="I186" i="172"/>
  <c r="I187" i="172" s="1"/>
  <c r="H186" i="172"/>
  <c r="H187" i="172" s="1"/>
  <c r="G186" i="172"/>
  <c r="G187" i="172" s="1"/>
  <c r="F186" i="172"/>
  <c r="F187" i="172" s="1"/>
  <c r="E186" i="172"/>
  <c r="E187" i="172" s="1"/>
  <c r="D186" i="172"/>
  <c r="D187" i="172" s="1"/>
  <c r="C186" i="172"/>
  <c r="C187" i="172" s="1"/>
  <c r="I178" i="172"/>
  <c r="H178" i="172"/>
  <c r="G178" i="172"/>
  <c r="F178" i="172"/>
  <c r="E178" i="172"/>
  <c r="D178" i="172"/>
  <c r="C178" i="172"/>
  <c r="I175" i="172"/>
  <c r="I179" i="172" s="1"/>
  <c r="H175" i="172"/>
  <c r="H179" i="172" s="1"/>
  <c r="G175" i="172"/>
  <c r="G179" i="172" s="1"/>
  <c r="F175" i="172"/>
  <c r="F179" i="172" s="1"/>
  <c r="E175" i="172"/>
  <c r="E179" i="172" s="1"/>
  <c r="D175" i="172"/>
  <c r="D179" i="172" s="1"/>
  <c r="C175" i="172"/>
  <c r="C179" i="172" s="1"/>
  <c r="I174" i="172"/>
  <c r="H174" i="172"/>
  <c r="G174" i="172"/>
  <c r="F174" i="172"/>
  <c r="E174" i="172"/>
  <c r="D174" i="172"/>
  <c r="C174" i="172"/>
  <c r="I172" i="172"/>
  <c r="I173" i="172" s="1"/>
  <c r="H172" i="172"/>
  <c r="H173" i="172" s="1"/>
  <c r="G172" i="172"/>
  <c r="G173" i="172" s="1"/>
  <c r="F172" i="172"/>
  <c r="F173" i="172" s="1"/>
  <c r="E172" i="172"/>
  <c r="E173" i="172" s="1"/>
  <c r="D172" i="172"/>
  <c r="D173" i="172" s="1"/>
  <c r="C172" i="172"/>
  <c r="C173" i="172" s="1"/>
  <c r="I164" i="172"/>
  <c r="H164" i="172"/>
  <c r="G164" i="172"/>
  <c r="F164" i="172"/>
  <c r="E164" i="172"/>
  <c r="D164" i="172"/>
  <c r="C164" i="172"/>
  <c r="I161" i="172"/>
  <c r="I165" i="172" s="1"/>
  <c r="H161" i="172"/>
  <c r="H165" i="172" s="1"/>
  <c r="G161" i="172"/>
  <c r="G165" i="172" s="1"/>
  <c r="F161" i="172"/>
  <c r="F165" i="172" s="1"/>
  <c r="E161" i="172"/>
  <c r="E165" i="172" s="1"/>
  <c r="D161" i="172"/>
  <c r="D165" i="172" s="1"/>
  <c r="C161" i="172"/>
  <c r="C165" i="172" s="1"/>
  <c r="I160" i="172"/>
  <c r="H160" i="172"/>
  <c r="G160" i="172"/>
  <c r="F160" i="172"/>
  <c r="E160" i="172"/>
  <c r="D160" i="172"/>
  <c r="C160" i="172"/>
  <c r="I158" i="172"/>
  <c r="I159" i="172" s="1"/>
  <c r="H158" i="172"/>
  <c r="H159" i="172" s="1"/>
  <c r="G158" i="172"/>
  <c r="G159" i="172" s="1"/>
  <c r="F158" i="172"/>
  <c r="F159" i="172" s="1"/>
  <c r="E158" i="172"/>
  <c r="E159" i="172" s="1"/>
  <c r="D158" i="172"/>
  <c r="D159" i="172" s="1"/>
  <c r="C158" i="172"/>
  <c r="C159" i="172" s="1"/>
  <c r="I150" i="172"/>
  <c r="H150" i="172"/>
  <c r="G150" i="172"/>
  <c r="F150" i="172"/>
  <c r="E150" i="172"/>
  <c r="D150" i="172"/>
  <c r="C150" i="172"/>
  <c r="I147" i="172"/>
  <c r="I151" i="172" s="1"/>
  <c r="H147" i="172"/>
  <c r="H151" i="172" s="1"/>
  <c r="G147" i="172"/>
  <c r="G151" i="172" s="1"/>
  <c r="F147" i="172"/>
  <c r="F151" i="172" s="1"/>
  <c r="E147" i="172"/>
  <c r="E151" i="172" s="1"/>
  <c r="D147" i="172"/>
  <c r="D151" i="172" s="1"/>
  <c r="C147" i="172"/>
  <c r="C151" i="172" s="1"/>
  <c r="I146" i="172"/>
  <c r="H146" i="172"/>
  <c r="G146" i="172"/>
  <c r="F146" i="172"/>
  <c r="E146" i="172"/>
  <c r="D146" i="172"/>
  <c r="C146" i="172"/>
  <c r="I144" i="172"/>
  <c r="I145" i="172" s="1"/>
  <c r="H144" i="172"/>
  <c r="H145" i="172" s="1"/>
  <c r="G144" i="172"/>
  <c r="G145" i="172" s="1"/>
  <c r="F144" i="172"/>
  <c r="F145" i="172" s="1"/>
  <c r="E144" i="172"/>
  <c r="E145" i="172" s="1"/>
  <c r="D144" i="172"/>
  <c r="D145" i="172" s="1"/>
  <c r="C144" i="172"/>
  <c r="C145" i="172" s="1"/>
  <c r="I136" i="172"/>
  <c r="H136" i="172"/>
  <c r="G136" i="172"/>
  <c r="F136" i="172"/>
  <c r="E136" i="172"/>
  <c r="D136" i="172"/>
  <c r="C136" i="172"/>
  <c r="I133" i="172"/>
  <c r="I137" i="172" s="1"/>
  <c r="H133" i="172"/>
  <c r="H137" i="172" s="1"/>
  <c r="G133" i="172"/>
  <c r="G137" i="172" s="1"/>
  <c r="F133" i="172"/>
  <c r="F137" i="172" s="1"/>
  <c r="E133" i="172"/>
  <c r="E137" i="172" s="1"/>
  <c r="D133" i="172"/>
  <c r="D137" i="172" s="1"/>
  <c r="C133" i="172"/>
  <c r="C137" i="172" s="1"/>
  <c r="I132" i="172"/>
  <c r="H132" i="172"/>
  <c r="G132" i="172"/>
  <c r="F132" i="172"/>
  <c r="E132" i="172"/>
  <c r="D132" i="172"/>
  <c r="C132" i="172"/>
  <c r="I130" i="172"/>
  <c r="I131" i="172" s="1"/>
  <c r="H130" i="172"/>
  <c r="H131" i="172" s="1"/>
  <c r="G130" i="172"/>
  <c r="G131" i="172" s="1"/>
  <c r="F130" i="172"/>
  <c r="F131" i="172" s="1"/>
  <c r="E130" i="172"/>
  <c r="E131" i="172" s="1"/>
  <c r="D130" i="172"/>
  <c r="D131" i="172" s="1"/>
  <c r="C130" i="172"/>
  <c r="C131" i="172" s="1"/>
  <c r="I120" i="172"/>
  <c r="H120" i="172"/>
  <c r="G120" i="172"/>
  <c r="F120" i="172"/>
  <c r="E120" i="172"/>
  <c r="D120" i="172"/>
  <c r="C120" i="172"/>
  <c r="I117" i="172"/>
  <c r="I121" i="172" s="1"/>
  <c r="H117" i="172"/>
  <c r="H121" i="172" s="1"/>
  <c r="G117" i="172"/>
  <c r="G121" i="172" s="1"/>
  <c r="F117" i="172"/>
  <c r="F121" i="172" s="1"/>
  <c r="E117" i="172"/>
  <c r="E121" i="172" s="1"/>
  <c r="D117" i="172"/>
  <c r="D121" i="172" s="1"/>
  <c r="C117" i="172"/>
  <c r="C121" i="172" s="1"/>
  <c r="I116" i="172"/>
  <c r="H116" i="172"/>
  <c r="G116" i="172"/>
  <c r="F116" i="172"/>
  <c r="E116" i="172"/>
  <c r="D116" i="172"/>
  <c r="C116" i="172"/>
  <c r="I114" i="172"/>
  <c r="I115" i="172" s="1"/>
  <c r="H114" i="172"/>
  <c r="H115" i="172" s="1"/>
  <c r="G114" i="172"/>
  <c r="G115" i="172" s="1"/>
  <c r="F114" i="172"/>
  <c r="F115" i="172" s="1"/>
  <c r="E114" i="172"/>
  <c r="E115" i="172" s="1"/>
  <c r="D114" i="172"/>
  <c r="D115" i="172" s="1"/>
  <c r="C114" i="172"/>
  <c r="C115" i="172" s="1"/>
  <c r="I104" i="172"/>
  <c r="H104" i="172"/>
  <c r="G104" i="172"/>
  <c r="F104" i="172"/>
  <c r="E104" i="172"/>
  <c r="D104" i="172"/>
  <c r="C104" i="172"/>
  <c r="I101" i="172"/>
  <c r="I105" i="172" s="1"/>
  <c r="H101" i="172"/>
  <c r="H105" i="172" s="1"/>
  <c r="G101" i="172"/>
  <c r="G105" i="172" s="1"/>
  <c r="F101" i="172"/>
  <c r="F105" i="172" s="1"/>
  <c r="E101" i="172"/>
  <c r="E105" i="172" s="1"/>
  <c r="D101" i="172"/>
  <c r="D105" i="172" s="1"/>
  <c r="C101" i="172"/>
  <c r="C105" i="172" s="1"/>
  <c r="I100" i="172"/>
  <c r="H100" i="172"/>
  <c r="G100" i="172"/>
  <c r="F100" i="172"/>
  <c r="E100" i="172"/>
  <c r="D100" i="172"/>
  <c r="C100" i="172"/>
  <c r="I98" i="172"/>
  <c r="I99" i="172" s="1"/>
  <c r="H98" i="172"/>
  <c r="H99" i="172" s="1"/>
  <c r="G98" i="172"/>
  <c r="G99" i="172" s="1"/>
  <c r="F98" i="172"/>
  <c r="F99" i="172" s="1"/>
  <c r="E98" i="172"/>
  <c r="E99" i="172" s="1"/>
  <c r="D98" i="172"/>
  <c r="D99" i="172" s="1"/>
  <c r="C98" i="172"/>
  <c r="C99" i="172" s="1"/>
  <c r="I90" i="172"/>
  <c r="H90" i="172"/>
  <c r="G90" i="172"/>
  <c r="F90" i="172"/>
  <c r="E90" i="172"/>
  <c r="D90" i="172"/>
  <c r="C90" i="172"/>
  <c r="I87" i="172"/>
  <c r="I91" i="172" s="1"/>
  <c r="H87" i="172"/>
  <c r="H91" i="172" s="1"/>
  <c r="G87" i="172"/>
  <c r="G91" i="172" s="1"/>
  <c r="F87" i="172"/>
  <c r="F91" i="172" s="1"/>
  <c r="E87" i="172"/>
  <c r="E91" i="172" s="1"/>
  <c r="D87" i="172"/>
  <c r="D91" i="172" s="1"/>
  <c r="C87" i="172"/>
  <c r="C91" i="172" s="1"/>
  <c r="I86" i="172"/>
  <c r="H86" i="172"/>
  <c r="G86" i="172"/>
  <c r="F86" i="172"/>
  <c r="E86" i="172"/>
  <c r="D86" i="172"/>
  <c r="C86" i="172"/>
  <c r="I84" i="172"/>
  <c r="I85" i="172" s="1"/>
  <c r="H84" i="172"/>
  <c r="H85" i="172" s="1"/>
  <c r="G84" i="172"/>
  <c r="G85" i="172" s="1"/>
  <c r="F84" i="172"/>
  <c r="F85" i="172" s="1"/>
  <c r="E84" i="172"/>
  <c r="E85" i="172" s="1"/>
  <c r="D84" i="172"/>
  <c r="D85" i="172" s="1"/>
  <c r="C84" i="172"/>
  <c r="C85" i="172" s="1"/>
  <c r="I74" i="172"/>
  <c r="H74" i="172"/>
  <c r="G74" i="172"/>
  <c r="F74" i="172"/>
  <c r="E74" i="172"/>
  <c r="D74" i="172"/>
  <c r="C74" i="172"/>
  <c r="I71" i="172"/>
  <c r="I75" i="172" s="1"/>
  <c r="H71" i="172"/>
  <c r="H75" i="172" s="1"/>
  <c r="G71" i="172"/>
  <c r="G75" i="172" s="1"/>
  <c r="F71" i="172"/>
  <c r="F75" i="172" s="1"/>
  <c r="E71" i="172"/>
  <c r="E75" i="172" s="1"/>
  <c r="D71" i="172"/>
  <c r="D75" i="172" s="1"/>
  <c r="C71" i="172"/>
  <c r="C75" i="172" s="1"/>
  <c r="I70" i="172"/>
  <c r="H70" i="172"/>
  <c r="G70" i="172"/>
  <c r="F70" i="172"/>
  <c r="E70" i="172"/>
  <c r="D70" i="172"/>
  <c r="C70" i="172"/>
  <c r="I68" i="172"/>
  <c r="I69" i="172" s="1"/>
  <c r="H68" i="172"/>
  <c r="H69" i="172" s="1"/>
  <c r="G68" i="172"/>
  <c r="G69" i="172" s="1"/>
  <c r="F68" i="172"/>
  <c r="F69" i="172" s="1"/>
  <c r="E68" i="172"/>
  <c r="E69" i="172" s="1"/>
  <c r="D68" i="172"/>
  <c r="D69" i="172" s="1"/>
  <c r="C68" i="172"/>
  <c r="C69" i="172" s="1"/>
  <c r="I60" i="172"/>
  <c r="H60" i="172"/>
  <c r="G60" i="172"/>
  <c r="F60" i="172"/>
  <c r="E60" i="172"/>
  <c r="D60" i="172"/>
  <c r="C60" i="172"/>
  <c r="I57" i="172"/>
  <c r="I61" i="172" s="1"/>
  <c r="H57" i="172"/>
  <c r="H61" i="172" s="1"/>
  <c r="G57" i="172"/>
  <c r="G61" i="172" s="1"/>
  <c r="F57" i="172"/>
  <c r="F61" i="172" s="1"/>
  <c r="E57" i="172"/>
  <c r="E61" i="172" s="1"/>
  <c r="D57" i="172"/>
  <c r="D61" i="172" s="1"/>
  <c r="C57" i="172"/>
  <c r="C61" i="172" s="1"/>
  <c r="I56" i="172"/>
  <c r="H56" i="172"/>
  <c r="G56" i="172"/>
  <c r="F56" i="172"/>
  <c r="E56" i="172"/>
  <c r="D56" i="172"/>
  <c r="C56" i="172"/>
  <c r="I54" i="172"/>
  <c r="I55" i="172" s="1"/>
  <c r="H54" i="172"/>
  <c r="H55" i="172" s="1"/>
  <c r="G54" i="172"/>
  <c r="G55" i="172" s="1"/>
  <c r="F54" i="172"/>
  <c r="F55" i="172" s="1"/>
  <c r="E54" i="172"/>
  <c r="E55" i="172" s="1"/>
  <c r="D54" i="172"/>
  <c r="D55" i="172" s="1"/>
  <c r="C54" i="172"/>
  <c r="C55" i="172" s="1"/>
  <c r="I44" i="172"/>
  <c r="H44" i="172"/>
  <c r="G44" i="172"/>
  <c r="F44" i="172"/>
  <c r="E44" i="172"/>
  <c r="D44" i="172"/>
  <c r="C44" i="172"/>
  <c r="I41" i="172"/>
  <c r="I45" i="172" s="1"/>
  <c r="H41" i="172"/>
  <c r="H45" i="172" s="1"/>
  <c r="G41" i="172"/>
  <c r="G45" i="172" s="1"/>
  <c r="F41" i="172"/>
  <c r="F45" i="172" s="1"/>
  <c r="E41" i="172"/>
  <c r="E45" i="172" s="1"/>
  <c r="D41" i="172"/>
  <c r="D45" i="172" s="1"/>
  <c r="C41" i="172"/>
  <c r="C45" i="172" s="1"/>
  <c r="I40" i="172"/>
  <c r="H40" i="172"/>
  <c r="G40" i="172"/>
  <c r="F40" i="172"/>
  <c r="E40" i="172"/>
  <c r="D40" i="172"/>
  <c r="C40" i="172"/>
  <c r="I38" i="172"/>
  <c r="I39" i="172" s="1"/>
  <c r="H38" i="172"/>
  <c r="H39" i="172" s="1"/>
  <c r="G38" i="172"/>
  <c r="G39" i="172" s="1"/>
  <c r="F38" i="172"/>
  <c r="F39" i="172" s="1"/>
  <c r="E38" i="172"/>
  <c r="E39" i="172" s="1"/>
  <c r="D38" i="172"/>
  <c r="D39" i="172" s="1"/>
  <c r="C38" i="172"/>
  <c r="C39" i="172" s="1"/>
  <c r="I30" i="172"/>
  <c r="H30" i="172"/>
  <c r="G30" i="172"/>
  <c r="F30" i="172"/>
  <c r="E30" i="172"/>
  <c r="D30" i="172"/>
  <c r="C30" i="172"/>
  <c r="I27" i="172"/>
  <c r="I31" i="172" s="1"/>
  <c r="H27" i="172"/>
  <c r="H31" i="172" s="1"/>
  <c r="G27" i="172"/>
  <c r="G31" i="172" s="1"/>
  <c r="F27" i="172"/>
  <c r="F31" i="172" s="1"/>
  <c r="E27" i="172"/>
  <c r="E31" i="172" s="1"/>
  <c r="D27" i="172"/>
  <c r="D31" i="172" s="1"/>
  <c r="C27" i="172"/>
  <c r="C31" i="172" s="1"/>
  <c r="I26" i="172"/>
  <c r="H26" i="172"/>
  <c r="G26" i="172"/>
  <c r="F26" i="172"/>
  <c r="E26" i="172"/>
  <c r="D26" i="172"/>
  <c r="C26" i="172"/>
  <c r="I24" i="172"/>
  <c r="I25" i="172" s="1"/>
  <c r="H24" i="172"/>
  <c r="H25" i="172" s="1"/>
  <c r="G24" i="172"/>
  <c r="G25" i="172" s="1"/>
  <c r="F24" i="172"/>
  <c r="F25" i="172" s="1"/>
  <c r="E24" i="172"/>
  <c r="E25" i="172" s="1"/>
  <c r="D24" i="172"/>
  <c r="D25" i="172" s="1"/>
  <c r="C24" i="172"/>
  <c r="C25" i="172" s="1"/>
  <c r="I16" i="172"/>
  <c r="H16" i="172"/>
  <c r="G16" i="172"/>
  <c r="F16" i="172"/>
  <c r="E16" i="172"/>
  <c r="D16" i="172"/>
  <c r="C16" i="172"/>
  <c r="I13" i="172"/>
  <c r="I17" i="172" s="1"/>
  <c r="H13" i="172"/>
  <c r="H17" i="172" s="1"/>
  <c r="G13" i="172"/>
  <c r="G17" i="172" s="1"/>
  <c r="F13" i="172"/>
  <c r="F17" i="172" s="1"/>
  <c r="E13" i="172"/>
  <c r="E17" i="172" s="1"/>
  <c r="D13" i="172"/>
  <c r="D17" i="172" s="1"/>
  <c r="C13" i="172"/>
  <c r="C17" i="172" s="1"/>
  <c r="I12" i="172"/>
  <c r="H12" i="172"/>
  <c r="G12" i="172"/>
  <c r="F12" i="172"/>
  <c r="E12" i="172"/>
  <c r="D12" i="172"/>
  <c r="C12" i="172"/>
  <c r="I10" i="172"/>
  <c r="I11" i="172" s="1"/>
  <c r="H10" i="172"/>
  <c r="H11" i="172" s="1"/>
  <c r="G10" i="172"/>
  <c r="G11" i="172" s="1"/>
  <c r="F10" i="172"/>
  <c r="F11" i="172" s="1"/>
  <c r="E10" i="172"/>
  <c r="E11" i="172" s="1"/>
  <c r="D10" i="172"/>
  <c r="D11" i="172" s="1"/>
  <c r="C10" i="172"/>
  <c r="C11" i="172" s="1"/>
  <c r="I192" i="171"/>
  <c r="H192" i="171"/>
  <c r="G192" i="171"/>
  <c r="F192" i="171"/>
  <c r="E192" i="171"/>
  <c r="D192" i="171"/>
  <c r="C192" i="171"/>
  <c r="I189" i="171"/>
  <c r="I193" i="171" s="1"/>
  <c r="H189" i="171"/>
  <c r="H193" i="171" s="1"/>
  <c r="G189" i="171"/>
  <c r="G193" i="171" s="1"/>
  <c r="F189" i="171"/>
  <c r="F193" i="171" s="1"/>
  <c r="E189" i="171"/>
  <c r="E193" i="171" s="1"/>
  <c r="D189" i="171"/>
  <c r="D193" i="171" s="1"/>
  <c r="C189" i="171"/>
  <c r="C193" i="171" s="1"/>
  <c r="I188" i="171"/>
  <c r="H188" i="171"/>
  <c r="G188" i="171"/>
  <c r="F188" i="171"/>
  <c r="E188" i="171"/>
  <c r="D188" i="171"/>
  <c r="C188" i="171"/>
  <c r="I186" i="171"/>
  <c r="I187" i="171" s="1"/>
  <c r="H186" i="171"/>
  <c r="H187" i="171" s="1"/>
  <c r="G186" i="171"/>
  <c r="G187" i="171" s="1"/>
  <c r="F186" i="171"/>
  <c r="F187" i="171" s="1"/>
  <c r="E186" i="171"/>
  <c r="E187" i="171" s="1"/>
  <c r="D186" i="171"/>
  <c r="D187" i="171" s="1"/>
  <c r="C186" i="171"/>
  <c r="C187" i="171" s="1"/>
  <c r="I178" i="171"/>
  <c r="H178" i="171"/>
  <c r="G178" i="171"/>
  <c r="F178" i="171"/>
  <c r="E178" i="171"/>
  <c r="D178" i="171"/>
  <c r="C178" i="171"/>
  <c r="I175" i="171"/>
  <c r="I179" i="171" s="1"/>
  <c r="H175" i="171"/>
  <c r="H179" i="171" s="1"/>
  <c r="G175" i="171"/>
  <c r="G179" i="171" s="1"/>
  <c r="F175" i="171"/>
  <c r="F179" i="171" s="1"/>
  <c r="E175" i="171"/>
  <c r="E179" i="171" s="1"/>
  <c r="D175" i="171"/>
  <c r="D179" i="171" s="1"/>
  <c r="C175" i="171"/>
  <c r="C179" i="171" s="1"/>
  <c r="I174" i="171"/>
  <c r="H174" i="171"/>
  <c r="G174" i="171"/>
  <c r="F174" i="171"/>
  <c r="E174" i="171"/>
  <c r="D174" i="171"/>
  <c r="C174" i="171"/>
  <c r="I172" i="171"/>
  <c r="I173" i="171" s="1"/>
  <c r="H172" i="171"/>
  <c r="H173" i="171" s="1"/>
  <c r="G172" i="171"/>
  <c r="G173" i="171" s="1"/>
  <c r="F172" i="171"/>
  <c r="F173" i="171" s="1"/>
  <c r="E172" i="171"/>
  <c r="E173" i="171" s="1"/>
  <c r="D172" i="171"/>
  <c r="D173" i="171" s="1"/>
  <c r="C172" i="171"/>
  <c r="C173" i="171" s="1"/>
  <c r="I164" i="171"/>
  <c r="H164" i="171"/>
  <c r="G164" i="171"/>
  <c r="F164" i="171"/>
  <c r="E164" i="171"/>
  <c r="D164" i="171"/>
  <c r="C164" i="171"/>
  <c r="I161" i="171"/>
  <c r="I165" i="171" s="1"/>
  <c r="H161" i="171"/>
  <c r="H165" i="171" s="1"/>
  <c r="G161" i="171"/>
  <c r="G165" i="171" s="1"/>
  <c r="F161" i="171"/>
  <c r="F165" i="171" s="1"/>
  <c r="E161" i="171"/>
  <c r="E165" i="171" s="1"/>
  <c r="D161" i="171"/>
  <c r="D165" i="171" s="1"/>
  <c r="C161" i="171"/>
  <c r="C165" i="171" s="1"/>
  <c r="I160" i="171"/>
  <c r="H160" i="171"/>
  <c r="G160" i="171"/>
  <c r="F160" i="171"/>
  <c r="E160" i="171"/>
  <c r="D160" i="171"/>
  <c r="C160" i="171"/>
  <c r="I158" i="171"/>
  <c r="I159" i="171" s="1"/>
  <c r="H158" i="171"/>
  <c r="H159" i="171" s="1"/>
  <c r="G158" i="171"/>
  <c r="G159" i="171" s="1"/>
  <c r="F158" i="171"/>
  <c r="F159" i="171" s="1"/>
  <c r="E158" i="171"/>
  <c r="E159" i="171" s="1"/>
  <c r="D158" i="171"/>
  <c r="D159" i="171" s="1"/>
  <c r="C158" i="171"/>
  <c r="C159" i="171" s="1"/>
  <c r="I150" i="171"/>
  <c r="H150" i="171"/>
  <c r="G150" i="171"/>
  <c r="F150" i="171"/>
  <c r="E150" i="171"/>
  <c r="D150" i="171"/>
  <c r="C150" i="171"/>
  <c r="I147" i="171"/>
  <c r="I151" i="171" s="1"/>
  <c r="H147" i="171"/>
  <c r="H151" i="171" s="1"/>
  <c r="G147" i="171"/>
  <c r="G151" i="171" s="1"/>
  <c r="F147" i="171"/>
  <c r="F151" i="171" s="1"/>
  <c r="E147" i="171"/>
  <c r="E151" i="171" s="1"/>
  <c r="D147" i="171"/>
  <c r="D151" i="171" s="1"/>
  <c r="C147" i="171"/>
  <c r="C151" i="171" s="1"/>
  <c r="I146" i="171"/>
  <c r="H146" i="171"/>
  <c r="G146" i="171"/>
  <c r="F146" i="171"/>
  <c r="E146" i="171"/>
  <c r="D146" i="171"/>
  <c r="C146" i="171"/>
  <c r="I144" i="171"/>
  <c r="I145" i="171" s="1"/>
  <c r="H144" i="171"/>
  <c r="H145" i="171" s="1"/>
  <c r="G144" i="171"/>
  <c r="G145" i="171" s="1"/>
  <c r="F144" i="171"/>
  <c r="F145" i="171" s="1"/>
  <c r="E144" i="171"/>
  <c r="E145" i="171" s="1"/>
  <c r="D144" i="171"/>
  <c r="D145" i="171" s="1"/>
  <c r="C144" i="171"/>
  <c r="C145" i="171" s="1"/>
  <c r="I136" i="171"/>
  <c r="H136" i="171"/>
  <c r="G136" i="171"/>
  <c r="F136" i="171"/>
  <c r="E136" i="171"/>
  <c r="D136" i="171"/>
  <c r="C136" i="171"/>
  <c r="I133" i="171"/>
  <c r="I137" i="171" s="1"/>
  <c r="H133" i="171"/>
  <c r="H137" i="171" s="1"/>
  <c r="G133" i="171"/>
  <c r="G137" i="171" s="1"/>
  <c r="F133" i="171"/>
  <c r="F137" i="171" s="1"/>
  <c r="E133" i="171"/>
  <c r="E137" i="171" s="1"/>
  <c r="D133" i="171"/>
  <c r="D137" i="171" s="1"/>
  <c r="C133" i="171"/>
  <c r="C137" i="171" s="1"/>
  <c r="I132" i="171"/>
  <c r="H132" i="171"/>
  <c r="G132" i="171"/>
  <c r="F132" i="171"/>
  <c r="E132" i="171"/>
  <c r="D132" i="171"/>
  <c r="C132" i="171"/>
  <c r="I130" i="171"/>
  <c r="I131" i="171" s="1"/>
  <c r="H130" i="171"/>
  <c r="H131" i="171" s="1"/>
  <c r="G130" i="171"/>
  <c r="G131" i="171" s="1"/>
  <c r="F130" i="171"/>
  <c r="F131" i="171" s="1"/>
  <c r="E130" i="171"/>
  <c r="E131" i="171" s="1"/>
  <c r="D130" i="171"/>
  <c r="D131" i="171" s="1"/>
  <c r="C130" i="171"/>
  <c r="C131" i="171" s="1"/>
  <c r="I120" i="171"/>
  <c r="H120" i="171"/>
  <c r="G120" i="171"/>
  <c r="F120" i="171"/>
  <c r="E120" i="171"/>
  <c r="D120" i="171"/>
  <c r="C120" i="171"/>
  <c r="I117" i="171"/>
  <c r="I121" i="171" s="1"/>
  <c r="H117" i="171"/>
  <c r="H121" i="171" s="1"/>
  <c r="G117" i="171"/>
  <c r="G121" i="171" s="1"/>
  <c r="F117" i="171"/>
  <c r="F121" i="171" s="1"/>
  <c r="E117" i="171"/>
  <c r="E121" i="171" s="1"/>
  <c r="D117" i="171"/>
  <c r="D121" i="171" s="1"/>
  <c r="C117" i="171"/>
  <c r="C121" i="171" s="1"/>
  <c r="I116" i="171"/>
  <c r="H116" i="171"/>
  <c r="G116" i="171"/>
  <c r="F116" i="171"/>
  <c r="E116" i="171"/>
  <c r="D116" i="171"/>
  <c r="C116" i="171"/>
  <c r="I114" i="171"/>
  <c r="I115" i="171" s="1"/>
  <c r="H114" i="171"/>
  <c r="H115" i="171" s="1"/>
  <c r="G114" i="171"/>
  <c r="G115" i="171" s="1"/>
  <c r="F114" i="171"/>
  <c r="F115" i="171" s="1"/>
  <c r="E114" i="171"/>
  <c r="E115" i="171" s="1"/>
  <c r="D114" i="171"/>
  <c r="D115" i="171" s="1"/>
  <c r="C114" i="171"/>
  <c r="C115" i="171" s="1"/>
  <c r="I104" i="171"/>
  <c r="H104" i="171"/>
  <c r="G104" i="171"/>
  <c r="F104" i="171"/>
  <c r="E104" i="171"/>
  <c r="D104" i="171"/>
  <c r="C104" i="171"/>
  <c r="I101" i="171"/>
  <c r="I105" i="171" s="1"/>
  <c r="H101" i="171"/>
  <c r="H105" i="171" s="1"/>
  <c r="G101" i="171"/>
  <c r="G105" i="171" s="1"/>
  <c r="F101" i="171"/>
  <c r="F105" i="171" s="1"/>
  <c r="E101" i="171"/>
  <c r="E105" i="171" s="1"/>
  <c r="D101" i="171"/>
  <c r="D105" i="171" s="1"/>
  <c r="C101" i="171"/>
  <c r="C105" i="171" s="1"/>
  <c r="I100" i="171"/>
  <c r="H100" i="171"/>
  <c r="G100" i="171"/>
  <c r="F100" i="171"/>
  <c r="E100" i="171"/>
  <c r="D100" i="171"/>
  <c r="C100" i="171"/>
  <c r="I98" i="171"/>
  <c r="I99" i="171" s="1"/>
  <c r="H98" i="171"/>
  <c r="H99" i="171" s="1"/>
  <c r="G98" i="171"/>
  <c r="G99" i="171" s="1"/>
  <c r="F98" i="171"/>
  <c r="F99" i="171" s="1"/>
  <c r="E98" i="171"/>
  <c r="E99" i="171" s="1"/>
  <c r="D98" i="171"/>
  <c r="D99" i="171" s="1"/>
  <c r="C98" i="171"/>
  <c r="C99" i="171" s="1"/>
  <c r="I90" i="171"/>
  <c r="H90" i="171"/>
  <c r="G90" i="171"/>
  <c r="F90" i="171"/>
  <c r="E90" i="171"/>
  <c r="D90" i="171"/>
  <c r="C90" i="171"/>
  <c r="I87" i="171"/>
  <c r="I91" i="171" s="1"/>
  <c r="H87" i="171"/>
  <c r="H91" i="171" s="1"/>
  <c r="G87" i="171"/>
  <c r="G91" i="171" s="1"/>
  <c r="F87" i="171"/>
  <c r="F91" i="171" s="1"/>
  <c r="E87" i="171"/>
  <c r="E91" i="171" s="1"/>
  <c r="D87" i="171"/>
  <c r="D91" i="171" s="1"/>
  <c r="C87" i="171"/>
  <c r="C91" i="171" s="1"/>
  <c r="I86" i="171"/>
  <c r="H86" i="171"/>
  <c r="G86" i="171"/>
  <c r="F86" i="171"/>
  <c r="E86" i="171"/>
  <c r="D86" i="171"/>
  <c r="C86" i="171"/>
  <c r="I84" i="171"/>
  <c r="I85" i="171" s="1"/>
  <c r="H84" i="171"/>
  <c r="H85" i="171" s="1"/>
  <c r="G84" i="171"/>
  <c r="G85" i="171" s="1"/>
  <c r="F84" i="171"/>
  <c r="F85" i="171" s="1"/>
  <c r="E84" i="171"/>
  <c r="E85" i="171" s="1"/>
  <c r="D84" i="171"/>
  <c r="D85" i="171" s="1"/>
  <c r="C84" i="171"/>
  <c r="C85" i="171" s="1"/>
  <c r="I74" i="171"/>
  <c r="H74" i="171"/>
  <c r="G74" i="171"/>
  <c r="F74" i="171"/>
  <c r="E74" i="171"/>
  <c r="D74" i="171"/>
  <c r="C74" i="171"/>
  <c r="I71" i="171"/>
  <c r="I75" i="171" s="1"/>
  <c r="H71" i="171"/>
  <c r="H75" i="171" s="1"/>
  <c r="G71" i="171"/>
  <c r="G75" i="171" s="1"/>
  <c r="F71" i="171"/>
  <c r="F75" i="171" s="1"/>
  <c r="E71" i="171"/>
  <c r="E75" i="171" s="1"/>
  <c r="D71" i="171"/>
  <c r="D75" i="171" s="1"/>
  <c r="C71" i="171"/>
  <c r="C75" i="171" s="1"/>
  <c r="I70" i="171"/>
  <c r="H70" i="171"/>
  <c r="G70" i="171"/>
  <c r="F70" i="171"/>
  <c r="E70" i="171"/>
  <c r="D70" i="171"/>
  <c r="C70" i="171"/>
  <c r="I68" i="171"/>
  <c r="I69" i="171" s="1"/>
  <c r="H68" i="171"/>
  <c r="H69" i="171" s="1"/>
  <c r="G68" i="171"/>
  <c r="G69" i="171" s="1"/>
  <c r="F68" i="171"/>
  <c r="F69" i="171" s="1"/>
  <c r="E68" i="171"/>
  <c r="E69" i="171" s="1"/>
  <c r="D68" i="171"/>
  <c r="D69" i="171" s="1"/>
  <c r="C68" i="171"/>
  <c r="C69" i="171" s="1"/>
  <c r="I60" i="171"/>
  <c r="H60" i="171"/>
  <c r="G60" i="171"/>
  <c r="F60" i="171"/>
  <c r="E60" i="171"/>
  <c r="D60" i="171"/>
  <c r="C60" i="171"/>
  <c r="I57" i="171"/>
  <c r="I61" i="171" s="1"/>
  <c r="H57" i="171"/>
  <c r="H61" i="171" s="1"/>
  <c r="G57" i="171"/>
  <c r="G61" i="171" s="1"/>
  <c r="F57" i="171"/>
  <c r="F61" i="171" s="1"/>
  <c r="E57" i="171"/>
  <c r="E61" i="171" s="1"/>
  <c r="D57" i="171"/>
  <c r="D61" i="171" s="1"/>
  <c r="C57" i="171"/>
  <c r="C61" i="171" s="1"/>
  <c r="I56" i="171"/>
  <c r="H56" i="171"/>
  <c r="G56" i="171"/>
  <c r="F56" i="171"/>
  <c r="E56" i="171"/>
  <c r="D56" i="171"/>
  <c r="C56" i="171"/>
  <c r="I54" i="171"/>
  <c r="I55" i="171" s="1"/>
  <c r="H54" i="171"/>
  <c r="H55" i="171" s="1"/>
  <c r="G54" i="171"/>
  <c r="G55" i="171" s="1"/>
  <c r="F54" i="171"/>
  <c r="F55" i="171" s="1"/>
  <c r="E54" i="171"/>
  <c r="E55" i="171" s="1"/>
  <c r="D54" i="171"/>
  <c r="D55" i="171" s="1"/>
  <c r="C54" i="171"/>
  <c r="C55" i="171" s="1"/>
  <c r="I44" i="171"/>
  <c r="H44" i="171"/>
  <c r="G44" i="171"/>
  <c r="F44" i="171"/>
  <c r="E44" i="171"/>
  <c r="D44" i="171"/>
  <c r="C44" i="171"/>
  <c r="I41" i="171"/>
  <c r="I45" i="171" s="1"/>
  <c r="H41" i="171"/>
  <c r="H45" i="171" s="1"/>
  <c r="G41" i="171"/>
  <c r="G45" i="171" s="1"/>
  <c r="F41" i="171"/>
  <c r="F45" i="171" s="1"/>
  <c r="E41" i="171"/>
  <c r="E45" i="171" s="1"/>
  <c r="D41" i="171"/>
  <c r="D45" i="171" s="1"/>
  <c r="C41" i="171"/>
  <c r="C45" i="171" s="1"/>
  <c r="I40" i="171"/>
  <c r="H40" i="171"/>
  <c r="G40" i="171"/>
  <c r="F40" i="171"/>
  <c r="E40" i="171"/>
  <c r="D40" i="171"/>
  <c r="C40" i="171"/>
  <c r="I38" i="171"/>
  <c r="I39" i="171" s="1"/>
  <c r="H38" i="171"/>
  <c r="H39" i="171" s="1"/>
  <c r="G38" i="171"/>
  <c r="G39" i="171" s="1"/>
  <c r="F38" i="171"/>
  <c r="F39" i="171" s="1"/>
  <c r="E38" i="171"/>
  <c r="E39" i="171" s="1"/>
  <c r="D38" i="171"/>
  <c r="D39" i="171" s="1"/>
  <c r="C38" i="171"/>
  <c r="C39" i="171" s="1"/>
  <c r="I30" i="171"/>
  <c r="H30" i="171"/>
  <c r="G30" i="171"/>
  <c r="F30" i="171"/>
  <c r="E30" i="171"/>
  <c r="D30" i="171"/>
  <c r="C30" i="171"/>
  <c r="I27" i="171"/>
  <c r="I31" i="171" s="1"/>
  <c r="H27" i="171"/>
  <c r="H31" i="171" s="1"/>
  <c r="G27" i="171"/>
  <c r="G31" i="171" s="1"/>
  <c r="F27" i="171"/>
  <c r="F31" i="171" s="1"/>
  <c r="E27" i="171"/>
  <c r="E31" i="171" s="1"/>
  <c r="D27" i="171"/>
  <c r="D31" i="171" s="1"/>
  <c r="C27" i="171"/>
  <c r="C31" i="171" s="1"/>
  <c r="I26" i="171"/>
  <c r="H26" i="171"/>
  <c r="G26" i="171"/>
  <c r="F26" i="171"/>
  <c r="E26" i="171"/>
  <c r="D26" i="171"/>
  <c r="C26" i="171"/>
  <c r="I24" i="171"/>
  <c r="I25" i="171" s="1"/>
  <c r="H24" i="171"/>
  <c r="H25" i="171" s="1"/>
  <c r="G24" i="171"/>
  <c r="G25" i="171" s="1"/>
  <c r="F24" i="171"/>
  <c r="F25" i="171" s="1"/>
  <c r="E24" i="171"/>
  <c r="E25" i="171" s="1"/>
  <c r="D24" i="171"/>
  <c r="D25" i="171" s="1"/>
  <c r="C24" i="171"/>
  <c r="C25" i="171" s="1"/>
  <c r="I16" i="171"/>
  <c r="H16" i="171"/>
  <c r="G16" i="171"/>
  <c r="F16" i="171"/>
  <c r="E16" i="171"/>
  <c r="D16" i="171"/>
  <c r="C16" i="171"/>
  <c r="I13" i="171"/>
  <c r="I17" i="171" s="1"/>
  <c r="H13" i="171"/>
  <c r="H17" i="171" s="1"/>
  <c r="G13" i="171"/>
  <c r="G17" i="171" s="1"/>
  <c r="F13" i="171"/>
  <c r="F17" i="171" s="1"/>
  <c r="E13" i="171"/>
  <c r="E17" i="171" s="1"/>
  <c r="D13" i="171"/>
  <c r="D17" i="171" s="1"/>
  <c r="C13" i="171"/>
  <c r="C17" i="171" s="1"/>
  <c r="I12" i="171"/>
  <c r="H12" i="171"/>
  <c r="G12" i="171"/>
  <c r="F12" i="171"/>
  <c r="E12" i="171"/>
  <c r="D12" i="171"/>
  <c r="C12" i="171"/>
  <c r="I10" i="171"/>
  <c r="I11" i="171" s="1"/>
  <c r="H10" i="171"/>
  <c r="H11" i="171" s="1"/>
  <c r="G10" i="171"/>
  <c r="G11" i="171" s="1"/>
  <c r="F10" i="171"/>
  <c r="F11" i="171" s="1"/>
  <c r="E10" i="171"/>
  <c r="E11" i="171" s="1"/>
  <c r="D10" i="171"/>
  <c r="D11" i="171" s="1"/>
  <c r="C10" i="171"/>
  <c r="C11" i="171" s="1"/>
  <c r="I192" i="170"/>
  <c r="H192" i="170"/>
  <c r="G192" i="170"/>
  <c r="F192" i="170"/>
  <c r="E192" i="170"/>
  <c r="D192" i="170"/>
  <c r="C192" i="170"/>
  <c r="I189" i="170"/>
  <c r="I193" i="170" s="1"/>
  <c r="H189" i="170"/>
  <c r="H193" i="170" s="1"/>
  <c r="G189" i="170"/>
  <c r="G193" i="170" s="1"/>
  <c r="F189" i="170"/>
  <c r="F193" i="170" s="1"/>
  <c r="E189" i="170"/>
  <c r="E193" i="170" s="1"/>
  <c r="D189" i="170"/>
  <c r="D193" i="170" s="1"/>
  <c r="C189" i="170"/>
  <c r="C193" i="170" s="1"/>
  <c r="I188" i="170"/>
  <c r="H188" i="170"/>
  <c r="G188" i="170"/>
  <c r="F188" i="170"/>
  <c r="E188" i="170"/>
  <c r="D188" i="170"/>
  <c r="C188" i="170"/>
  <c r="I186" i="170"/>
  <c r="I187" i="170" s="1"/>
  <c r="H186" i="170"/>
  <c r="H187" i="170" s="1"/>
  <c r="G186" i="170"/>
  <c r="G187" i="170" s="1"/>
  <c r="F186" i="170"/>
  <c r="F187" i="170" s="1"/>
  <c r="E186" i="170"/>
  <c r="E187" i="170" s="1"/>
  <c r="D186" i="170"/>
  <c r="D187" i="170" s="1"/>
  <c r="C186" i="170"/>
  <c r="C187" i="170" s="1"/>
  <c r="I178" i="170"/>
  <c r="H178" i="170"/>
  <c r="G178" i="170"/>
  <c r="F178" i="170"/>
  <c r="E178" i="170"/>
  <c r="D178" i="170"/>
  <c r="C178" i="170"/>
  <c r="I175" i="170"/>
  <c r="I179" i="170" s="1"/>
  <c r="H175" i="170"/>
  <c r="H179" i="170" s="1"/>
  <c r="G175" i="170"/>
  <c r="G179" i="170" s="1"/>
  <c r="F175" i="170"/>
  <c r="F179" i="170" s="1"/>
  <c r="E175" i="170"/>
  <c r="E179" i="170" s="1"/>
  <c r="D175" i="170"/>
  <c r="D179" i="170" s="1"/>
  <c r="C175" i="170"/>
  <c r="C179" i="170" s="1"/>
  <c r="I174" i="170"/>
  <c r="H174" i="170"/>
  <c r="G174" i="170"/>
  <c r="F174" i="170"/>
  <c r="E174" i="170"/>
  <c r="D174" i="170"/>
  <c r="C174" i="170"/>
  <c r="I172" i="170"/>
  <c r="I173" i="170" s="1"/>
  <c r="H172" i="170"/>
  <c r="H173" i="170" s="1"/>
  <c r="G172" i="170"/>
  <c r="G173" i="170" s="1"/>
  <c r="F172" i="170"/>
  <c r="F173" i="170" s="1"/>
  <c r="E172" i="170"/>
  <c r="E173" i="170" s="1"/>
  <c r="D172" i="170"/>
  <c r="D173" i="170" s="1"/>
  <c r="C172" i="170"/>
  <c r="C173" i="170" s="1"/>
  <c r="I164" i="170"/>
  <c r="H164" i="170"/>
  <c r="G164" i="170"/>
  <c r="F164" i="170"/>
  <c r="E164" i="170"/>
  <c r="D164" i="170"/>
  <c r="C164" i="170"/>
  <c r="I161" i="170"/>
  <c r="I165" i="170" s="1"/>
  <c r="H161" i="170"/>
  <c r="H165" i="170" s="1"/>
  <c r="G161" i="170"/>
  <c r="G165" i="170" s="1"/>
  <c r="F161" i="170"/>
  <c r="F165" i="170" s="1"/>
  <c r="E161" i="170"/>
  <c r="E165" i="170" s="1"/>
  <c r="D161" i="170"/>
  <c r="D165" i="170" s="1"/>
  <c r="C161" i="170"/>
  <c r="C165" i="170" s="1"/>
  <c r="I160" i="170"/>
  <c r="H160" i="170"/>
  <c r="G160" i="170"/>
  <c r="F160" i="170"/>
  <c r="E160" i="170"/>
  <c r="D160" i="170"/>
  <c r="C160" i="170"/>
  <c r="I158" i="170"/>
  <c r="I159" i="170" s="1"/>
  <c r="H158" i="170"/>
  <c r="H159" i="170" s="1"/>
  <c r="G158" i="170"/>
  <c r="G159" i="170" s="1"/>
  <c r="F158" i="170"/>
  <c r="F159" i="170" s="1"/>
  <c r="E158" i="170"/>
  <c r="E159" i="170" s="1"/>
  <c r="D158" i="170"/>
  <c r="D159" i="170" s="1"/>
  <c r="C158" i="170"/>
  <c r="C159" i="170" s="1"/>
  <c r="I150" i="170"/>
  <c r="H150" i="170"/>
  <c r="G150" i="170"/>
  <c r="F150" i="170"/>
  <c r="E150" i="170"/>
  <c r="D150" i="170"/>
  <c r="C150" i="170"/>
  <c r="I147" i="170"/>
  <c r="I151" i="170" s="1"/>
  <c r="H147" i="170"/>
  <c r="H151" i="170" s="1"/>
  <c r="G147" i="170"/>
  <c r="G151" i="170" s="1"/>
  <c r="F147" i="170"/>
  <c r="F151" i="170" s="1"/>
  <c r="E147" i="170"/>
  <c r="E151" i="170" s="1"/>
  <c r="D147" i="170"/>
  <c r="D151" i="170" s="1"/>
  <c r="C147" i="170"/>
  <c r="C151" i="170" s="1"/>
  <c r="I146" i="170"/>
  <c r="H146" i="170"/>
  <c r="G146" i="170"/>
  <c r="F146" i="170"/>
  <c r="E146" i="170"/>
  <c r="D146" i="170"/>
  <c r="C146" i="170"/>
  <c r="I144" i="170"/>
  <c r="I145" i="170" s="1"/>
  <c r="H144" i="170"/>
  <c r="H145" i="170" s="1"/>
  <c r="G144" i="170"/>
  <c r="G145" i="170" s="1"/>
  <c r="F144" i="170"/>
  <c r="F145" i="170" s="1"/>
  <c r="E144" i="170"/>
  <c r="E145" i="170" s="1"/>
  <c r="D144" i="170"/>
  <c r="D145" i="170" s="1"/>
  <c r="C144" i="170"/>
  <c r="C145" i="170" s="1"/>
  <c r="I136" i="170"/>
  <c r="H136" i="170"/>
  <c r="G136" i="170"/>
  <c r="F136" i="170"/>
  <c r="E136" i="170"/>
  <c r="D136" i="170"/>
  <c r="C136" i="170"/>
  <c r="I133" i="170"/>
  <c r="I137" i="170" s="1"/>
  <c r="H133" i="170"/>
  <c r="H137" i="170" s="1"/>
  <c r="G133" i="170"/>
  <c r="G137" i="170" s="1"/>
  <c r="F133" i="170"/>
  <c r="F137" i="170" s="1"/>
  <c r="E133" i="170"/>
  <c r="E137" i="170" s="1"/>
  <c r="D133" i="170"/>
  <c r="D137" i="170" s="1"/>
  <c r="C133" i="170"/>
  <c r="C137" i="170" s="1"/>
  <c r="I132" i="170"/>
  <c r="H132" i="170"/>
  <c r="G132" i="170"/>
  <c r="F132" i="170"/>
  <c r="E132" i="170"/>
  <c r="D132" i="170"/>
  <c r="C132" i="170"/>
  <c r="I130" i="170"/>
  <c r="I131" i="170" s="1"/>
  <c r="H130" i="170"/>
  <c r="H131" i="170" s="1"/>
  <c r="G130" i="170"/>
  <c r="G131" i="170" s="1"/>
  <c r="F130" i="170"/>
  <c r="F131" i="170" s="1"/>
  <c r="E130" i="170"/>
  <c r="E131" i="170" s="1"/>
  <c r="D130" i="170"/>
  <c r="D131" i="170" s="1"/>
  <c r="C130" i="170"/>
  <c r="C131" i="170" s="1"/>
  <c r="I120" i="170"/>
  <c r="H120" i="170"/>
  <c r="G120" i="170"/>
  <c r="F120" i="170"/>
  <c r="E120" i="170"/>
  <c r="D120" i="170"/>
  <c r="C120" i="170"/>
  <c r="I117" i="170"/>
  <c r="I121" i="170" s="1"/>
  <c r="H117" i="170"/>
  <c r="H121" i="170" s="1"/>
  <c r="G117" i="170"/>
  <c r="G121" i="170" s="1"/>
  <c r="F117" i="170"/>
  <c r="F121" i="170" s="1"/>
  <c r="E117" i="170"/>
  <c r="E121" i="170" s="1"/>
  <c r="D117" i="170"/>
  <c r="D121" i="170" s="1"/>
  <c r="C117" i="170"/>
  <c r="C121" i="170" s="1"/>
  <c r="I116" i="170"/>
  <c r="H116" i="170"/>
  <c r="G116" i="170"/>
  <c r="F116" i="170"/>
  <c r="E116" i="170"/>
  <c r="D116" i="170"/>
  <c r="C116" i="170"/>
  <c r="I114" i="170"/>
  <c r="I115" i="170" s="1"/>
  <c r="H114" i="170"/>
  <c r="H115" i="170" s="1"/>
  <c r="G114" i="170"/>
  <c r="G115" i="170" s="1"/>
  <c r="F114" i="170"/>
  <c r="F115" i="170" s="1"/>
  <c r="E114" i="170"/>
  <c r="E115" i="170" s="1"/>
  <c r="D114" i="170"/>
  <c r="D115" i="170" s="1"/>
  <c r="C114" i="170"/>
  <c r="C115" i="170" s="1"/>
  <c r="I104" i="170"/>
  <c r="H104" i="170"/>
  <c r="G104" i="170"/>
  <c r="F104" i="170"/>
  <c r="E104" i="170"/>
  <c r="D104" i="170"/>
  <c r="C104" i="170"/>
  <c r="I101" i="170"/>
  <c r="I105" i="170" s="1"/>
  <c r="H101" i="170"/>
  <c r="H105" i="170" s="1"/>
  <c r="G101" i="170"/>
  <c r="G105" i="170" s="1"/>
  <c r="F101" i="170"/>
  <c r="F105" i="170" s="1"/>
  <c r="E101" i="170"/>
  <c r="E105" i="170" s="1"/>
  <c r="D101" i="170"/>
  <c r="D105" i="170" s="1"/>
  <c r="C101" i="170"/>
  <c r="C105" i="170" s="1"/>
  <c r="I100" i="170"/>
  <c r="H100" i="170"/>
  <c r="G100" i="170"/>
  <c r="F100" i="170"/>
  <c r="E100" i="170"/>
  <c r="D100" i="170"/>
  <c r="C100" i="170"/>
  <c r="I98" i="170"/>
  <c r="I99" i="170" s="1"/>
  <c r="H98" i="170"/>
  <c r="H99" i="170" s="1"/>
  <c r="G98" i="170"/>
  <c r="G99" i="170" s="1"/>
  <c r="F98" i="170"/>
  <c r="F99" i="170" s="1"/>
  <c r="E98" i="170"/>
  <c r="E99" i="170" s="1"/>
  <c r="D98" i="170"/>
  <c r="D99" i="170" s="1"/>
  <c r="C98" i="170"/>
  <c r="C99" i="170" s="1"/>
  <c r="I90" i="170"/>
  <c r="H90" i="170"/>
  <c r="G90" i="170"/>
  <c r="F90" i="170"/>
  <c r="E90" i="170"/>
  <c r="D90" i="170"/>
  <c r="C90" i="170"/>
  <c r="I87" i="170"/>
  <c r="I91" i="170" s="1"/>
  <c r="H87" i="170"/>
  <c r="H91" i="170" s="1"/>
  <c r="G87" i="170"/>
  <c r="G91" i="170" s="1"/>
  <c r="F87" i="170"/>
  <c r="F91" i="170" s="1"/>
  <c r="E87" i="170"/>
  <c r="E91" i="170" s="1"/>
  <c r="D87" i="170"/>
  <c r="D91" i="170" s="1"/>
  <c r="C87" i="170"/>
  <c r="C91" i="170" s="1"/>
  <c r="I86" i="170"/>
  <c r="H86" i="170"/>
  <c r="G86" i="170"/>
  <c r="F86" i="170"/>
  <c r="E86" i="170"/>
  <c r="D86" i="170"/>
  <c r="C86" i="170"/>
  <c r="I84" i="170"/>
  <c r="I85" i="170" s="1"/>
  <c r="H84" i="170"/>
  <c r="H85" i="170" s="1"/>
  <c r="G84" i="170"/>
  <c r="G85" i="170" s="1"/>
  <c r="F84" i="170"/>
  <c r="F85" i="170" s="1"/>
  <c r="E84" i="170"/>
  <c r="E85" i="170" s="1"/>
  <c r="D84" i="170"/>
  <c r="D85" i="170" s="1"/>
  <c r="C84" i="170"/>
  <c r="C85" i="170" s="1"/>
  <c r="I74" i="170"/>
  <c r="H74" i="170"/>
  <c r="G74" i="170"/>
  <c r="F74" i="170"/>
  <c r="E74" i="170"/>
  <c r="D74" i="170"/>
  <c r="C74" i="170"/>
  <c r="I71" i="170"/>
  <c r="I75" i="170" s="1"/>
  <c r="H71" i="170"/>
  <c r="H75" i="170" s="1"/>
  <c r="G71" i="170"/>
  <c r="G75" i="170" s="1"/>
  <c r="F71" i="170"/>
  <c r="F75" i="170" s="1"/>
  <c r="E71" i="170"/>
  <c r="E75" i="170" s="1"/>
  <c r="D71" i="170"/>
  <c r="D75" i="170" s="1"/>
  <c r="C71" i="170"/>
  <c r="C75" i="170" s="1"/>
  <c r="I70" i="170"/>
  <c r="H70" i="170"/>
  <c r="G70" i="170"/>
  <c r="F70" i="170"/>
  <c r="E70" i="170"/>
  <c r="D70" i="170"/>
  <c r="C70" i="170"/>
  <c r="I68" i="170"/>
  <c r="I69" i="170" s="1"/>
  <c r="H68" i="170"/>
  <c r="H69" i="170" s="1"/>
  <c r="G68" i="170"/>
  <c r="G69" i="170" s="1"/>
  <c r="F68" i="170"/>
  <c r="F69" i="170" s="1"/>
  <c r="E68" i="170"/>
  <c r="E69" i="170" s="1"/>
  <c r="D68" i="170"/>
  <c r="D69" i="170" s="1"/>
  <c r="C68" i="170"/>
  <c r="C69" i="170" s="1"/>
  <c r="I60" i="170"/>
  <c r="H60" i="170"/>
  <c r="G60" i="170"/>
  <c r="F60" i="170"/>
  <c r="E60" i="170"/>
  <c r="D60" i="170"/>
  <c r="C60" i="170"/>
  <c r="I57" i="170"/>
  <c r="I61" i="170" s="1"/>
  <c r="H57" i="170"/>
  <c r="H61" i="170" s="1"/>
  <c r="G57" i="170"/>
  <c r="G61" i="170" s="1"/>
  <c r="F57" i="170"/>
  <c r="F61" i="170" s="1"/>
  <c r="E57" i="170"/>
  <c r="E61" i="170" s="1"/>
  <c r="D57" i="170"/>
  <c r="D61" i="170" s="1"/>
  <c r="C57" i="170"/>
  <c r="C61" i="170" s="1"/>
  <c r="I56" i="170"/>
  <c r="H56" i="170"/>
  <c r="G56" i="170"/>
  <c r="F56" i="170"/>
  <c r="E56" i="170"/>
  <c r="D56" i="170"/>
  <c r="C56" i="170"/>
  <c r="I54" i="170"/>
  <c r="I55" i="170" s="1"/>
  <c r="H54" i="170"/>
  <c r="H55" i="170" s="1"/>
  <c r="G54" i="170"/>
  <c r="G55" i="170" s="1"/>
  <c r="F54" i="170"/>
  <c r="F55" i="170" s="1"/>
  <c r="E54" i="170"/>
  <c r="E55" i="170" s="1"/>
  <c r="D54" i="170"/>
  <c r="D55" i="170" s="1"/>
  <c r="C54" i="170"/>
  <c r="C55" i="170" s="1"/>
  <c r="I44" i="170"/>
  <c r="H44" i="170"/>
  <c r="G44" i="170"/>
  <c r="F44" i="170"/>
  <c r="E44" i="170"/>
  <c r="D44" i="170"/>
  <c r="C44" i="170"/>
  <c r="I41" i="170"/>
  <c r="I45" i="170" s="1"/>
  <c r="H41" i="170"/>
  <c r="H45" i="170" s="1"/>
  <c r="G41" i="170"/>
  <c r="G45" i="170" s="1"/>
  <c r="F41" i="170"/>
  <c r="F45" i="170" s="1"/>
  <c r="E41" i="170"/>
  <c r="E45" i="170" s="1"/>
  <c r="D41" i="170"/>
  <c r="D45" i="170" s="1"/>
  <c r="C41" i="170"/>
  <c r="C45" i="170" s="1"/>
  <c r="I40" i="170"/>
  <c r="H40" i="170"/>
  <c r="G40" i="170"/>
  <c r="F40" i="170"/>
  <c r="E40" i="170"/>
  <c r="D40" i="170"/>
  <c r="C40" i="170"/>
  <c r="I38" i="170"/>
  <c r="I39" i="170" s="1"/>
  <c r="H38" i="170"/>
  <c r="H39" i="170" s="1"/>
  <c r="G38" i="170"/>
  <c r="G39" i="170" s="1"/>
  <c r="F38" i="170"/>
  <c r="F39" i="170" s="1"/>
  <c r="E38" i="170"/>
  <c r="E39" i="170" s="1"/>
  <c r="D38" i="170"/>
  <c r="D39" i="170" s="1"/>
  <c r="C38" i="170"/>
  <c r="C39" i="170" s="1"/>
  <c r="I30" i="170"/>
  <c r="H30" i="170"/>
  <c r="G30" i="170"/>
  <c r="F30" i="170"/>
  <c r="E30" i="170"/>
  <c r="D30" i="170"/>
  <c r="C30" i="170"/>
  <c r="I27" i="170"/>
  <c r="I31" i="170" s="1"/>
  <c r="H27" i="170"/>
  <c r="H31" i="170" s="1"/>
  <c r="G27" i="170"/>
  <c r="G31" i="170" s="1"/>
  <c r="F27" i="170"/>
  <c r="F31" i="170" s="1"/>
  <c r="E27" i="170"/>
  <c r="E31" i="170" s="1"/>
  <c r="D27" i="170"/>
  <c r="D31" i="170" s="1"/>
  <c r="C27" i="170"/>
  <c r="C31" i="170" s="1"/>
  <c r="I26" i="170"/>
  <c r="H26" i="170"/>
  <c r="G26" i="170"/>
  <c r="F26" i="170"/>
  <c r="E26" i="170"/>
  <c r="D26" i="170"/>
  <c r="C26" i="170"/>
  <c r="I24" i="170"/>
  <c r="I25" i="170" s="1"/>
  <c r="H24" i="170"/>
  <c r="H25" i="170" s="1"/>
  <c r="G24" i="170"/>
  <c r="G25" i="170" s="1"/>
  <c r="F24" i="170"/>
  <c r="F25" i="170" s="1"/>
  <c r="E24" i="170"/>
  <c r="E25" i="170" s="1"/>
  <c r="D24" i="170"/>
  <c r="D25" i="170" s="1"/>
  <c r="C24" i="170"/>
  <c r="C25" i="170" s="1"/>
  <c r="I16" i="170"/>
  <c r="H16" i="170"/>
  <c r="G16" i="170"/>
  <c r="F16" i="170"/>
  <c r="E16" i="170"/>
  <c r="D16" i="170"/>
  <c r="C16" i="170"/>
  <c r="I13" i="170"/>
  <c r="I17" i="170" s="1"/>
  <c r="H13" i="170"/>
  <c r="H17" i="170" s="1"/>
  <c r="G13" i="170"/>
  <c r="G17" i="170" s="1"/>
  <c r="F13" i="170"/>
  <c r="F17" i="170" s="1"/>
  <c r="E13" i="170"/>
  <c r="E17" i="170" s="1"/>
  <c r="D13" i="170"/>
  <c r="D17" i="170" s="1"/>
  <c r="C13" i="170"/>
  <c r="C17" i="170" s="1"/>
  <c r="I12" i="170"/>
  <c r="H12" i="170"/>
  <c r="G12" i="170"/>
  <c r="F12" i="170"/>
  <c r="E12" i="170"/>
  <c r="D12" i="170"/>
  <c r="C12" i="170"/>
  <c r="I10" i="170"/>
  <c r="I11" i="170" s="1"/>
  <c r="H10" i="170"/>
  <c r="H11" i="170" s="1"/>
  <c r="G10" i="170"/>
  <c r="G11" i="170" s="1"/>
  <c r="F10" i="170"/>
  <c r="F11" i="170" s="1"/>
  <c r="E10" i="170"/>
  <c r="E11" i="170" s="1"/>
  <c r="D10" i="170"/>
  <c r="D11" i="170" s="1"/>
  <c r="C10" i="170"/>
  <c r="C11" i="170" s="1"/>
  <c r="I192" i="169"/>
  <c r="H192" i="169"/>
  <c r="G192" i="169"/>
  <c r="F192" i="169"/>
  <c r="E192" i="169"/>
  <c r="D192" i="169"/>
  <c r="C192" i="169"/>
  <c r="I189" i="169"/>
  <c r="I193" i="169" s="1"/>
  <c r="H189" i="169"/>
  <c r="H193" i="169" s="1"/>
  <c r="G189" i="169"/>
  <c r="G193" i="169" s="1"/>
  <c r="F189" i="169"/>
  <c r="F193" i="169" s="1"/>
  <c r="E189" i="169"/>
  <c r="E193" i="169" s="1"/>
  <c r="D189" i="169"/>
  <c r="D193" i="169" s="1"/>
  <c r="C189" i="169"/>
  <c r="C193" i="169" s="1"/>
  <c r="I188" i="169"/>
  <c r="H188" i="169"/>
  <c r="G188" i="169"/>
  <c r="F188" i="169"/>
  <c r="E188" i="169"/>
  <c r="D188" i="169"/>
  <c r="C188" i="169"/>
  <c r="I186" i="169"/>
  <c r="I187" i="169" s="1"/>
  <c r="H186" i="169"/>
  <c r="H187" i="169" s="1"/>
  <c r="G186" i="169"/>
  <c r="G187" i="169" s="1"/>
  <c r="F186" i="169"/>
  <c r="F187" i="169" s="1"/>
  <c r="E186" i="169"/>
  <c r="E187" i="169" s="1"/>
  <c r="D186" i="169"/>
  <c r="D187" i="169" s="1"/>
  <c r="C186" i="169"/>
  <c r="C187" i="169" s="1"/>
  <c r="I178" i="169"/>
  <c r="H178" i="169"/>
  <c r="G178" i="169"/>
  <c r="F178" i="169"/>
  <c r="E178" i="169"/>
  <c r="D178" i="169"/>
  <c r="C178" i="169"/>
  <c r="I175" i="169"/>
  <c r="I179" i="169" s="1"/>
  <c r="H175" i="169"/>
  <c r="H179" i="169" s="1"/>
  <c r="G175" i="169"/>
  <c r="G179" i="169" s="1"/>
  <c r="F175" i="169"/>
  <c r="F179" i="169" s="1"/>
  <c r="E175" i="169"/>
  <c r="E179" i="169" s="1"/>
  <c r="D175" i="169"/>
  <c r="D179" i="169" s="1"/>
  <c r="C175" i="169"/>
  <c r="C179" i="169" s="1"/>
  <c r="I174" i="169"/>
  <c r="H174" i="169"/>
  <c r="G174" i="169"/>
  <c r="F174" i="169"/>
  <c r="E174" i="169"/>
  <c r="D174" i="169"/>
  <c r="C174" i="169"/>
  <c r="I172" i="169"/>
  <c r="I173" i="169" s="1"/>
  <c r="H172" i="169"/>
  <c r="H173" i="169" s="1"/>
  <c r="G172" i="169"/>
  <c r="G173" i="169" s="1"/>
  <c r="F172" i="169"/>
  <c r="F173" i="169" s="1"/>
  <c r="E172" i="169"/>
  <c r="E173" i="169" s="1"/>
  <c r="D172" i="169"/>
  <c r="D173" i="169" s="1"/>
  <c r="C172" i="169"/>
  <c r="C173" i="169" s="1"/>
  <c r="I164" i="169"/>
  <c r="H164" i="169"/>
  <c r="G164" i="169"/>
  <c r="F164" i="169"/>
  <c r="E164" i="169"/>
  <c r="D164" i="169"/>
  <c r="C164" i="169"/>
  <c r="I161" i="169"/>
  <c r="I165" i="169" s="1"/>
  <c r="H161" i="169"/>
  <c r="H165" i="169" s="1"/>
  <c r="G161" i="169"/>
  <c r="G165" i="169" s="1"/>
  <c r="F161" i="169"/>
  <c r="F165" i="169" s="1"/>
  <c r="E161" i="169"/>
  <c r="E165" i="169" s="1"/>
  <c r="D161" i="169"/>
  <c r="D165" i="169" s="1"/>
  <c r="C161" i="169"/>
  <c r="C165" i="169" s="1"/>
  <c r="I160" i="169"/>
  <c r="H160" i="169"/>
  <c r="G160" i="169"/>
  <c r="F160" i="169"/>
  <c r="E160" i="169"/>
  <c r="D160" i="169"/>
  <c r="C160" i="169"/>
  <c r="I158" i="169"/>
  <c r="I159" i="169" s="1"/>
  <c r="H158" i="169"/>
  <c r="H159" i="169" s="1"/>
  <c r="G158" i="169"/>
  <c r="G159" i="169" s="1"/>
  <c r="F158" i="169"/>
  <c r="F159" i="169" s="1"/>
  <c r="E158" i="169"/>
  <c r="E159" i="169" s="1"/>
  <c r="D158" i="169"/>
  <c r="D159" i="169" s="1"/>
  <c r="C158" i="169"/>
  <c r="C159" i="169" s="1"/>
  <c r="I150" i="169"/>
  <c r="H150" i="169"/>
  <c r="G150" i="169"/>
  <c r="F150" i="169"/>
  <c r="E150" i="169"/>
  <c r="D150" i="169"/>
  <c r="C150" i="169"/>
  <c r="I147" i="169"/>
  <c r="I151" i="169" s="1"/>
  <c r="H147" i="169"/>
  <c r="H151" i="169" s="1"/>
  <c r="G147" i="169"/>
  <c r="G151" i="169" s="1"/>
  <c r="F147" i="169"/>
  <c r="F151" i="169" s="1"/>
  <c r="E147" i="169"/>
  <c r="E151" i="169" s="1"/>
  <c r="D147" i="169"/>
  <c r="D151" i="169" s="1"/>
  <c r="C147" i="169"/>
  <c r="C151" i="169" s="1"/>
  <c r="I146" i="169"/>
  <c r="H146" i="169"/>
  <c r="G146" i="169"/>
  <c r="F146" i="169"/>
  <c r="E146" i="169"/>
  <c r="D146" i="169"/>
  <c r="C146" i="169"/>
  <c r="I144" i="169"/>
  <c r="I145" i="169" s="1"/>
  <c r="H144" i="169"/>
  <c r="H145" i="169" s="1"/>
  <c r="G144" i="169"/>
  <c r="G145" i="169" s="1"/>
  <c r="F144" i="169"/>
  <c r="F145" i="169" s="1"/>
  <c r="E144" i="169"/>
  <c r="E145" i="169" s="1"/>
  <c r="D144" i="169"/>
  <c r="D145" i="169" s="1"/>
  <c r="C144" i="169"/>
  <c r="C145" i="169" s="1"/>
  <c r="I136" i="169"/>
  <c r="H136" i="169"/>
  <c r="G136" i="169"/>
  <c r="F136" i="169"/>
  <c r="E136" i="169"/>
  <c r="D136" i="169"/>
  <c r="C136" i="169"/>
  <c r="I133" i="169"/>
  <c r="I137" i="169" s="1"/>
  <c r="H133" i="169"/>
  <c r="H137" i="169" s="1"/>
  <c r="G133" i="169"/>
  <c r="G137" i="169" s="1"/>
  <c r="F133" i="169"/>
  <c r="F137" i="169" s="1"/>
  <c r="E133" i="169"/>
  <c r="E137" i="169" s="1"/>
  <c r="D133" i="169"/>
  <c r="D137" i="169" s="1"/>
  <c r="C133" i="169"/>
  <c r="C137" i="169" s="1"/>
  <c r="I132" i="169"/>
  <c r="H132" i="169"/>
  <c r="G132" i="169"/>
  <c r="F132" i="169"/>
  <c r="E132" i="169"/>
  <c r="D132" i="169"/>
  <c r="C132" i="169"/>
  <c r="I130" i="169"/>
  <c r="I131" i="169" s="1"/>
  <c r="H130" i="169"/>
  <c r="H131" i="169" s="1"/>
  <c r="G130" i="169"/>
  <c r="G131" i="169" s="1"/>
  <c r="F130" i="169"/>
  <c r="F131" i="169" s="1"/>
  <c r="E130" i="169"/>
  <c r="E131" i="169" s="1"/>
  <c r="D130" i="169"/>
  <c r="D131" i="169" s="1"/>
  <c r="C130" i="169"/>
  <c r="C131" i="169" s="1"/>
  <c r="I120" i="169"/>
  <c r="H120" i="169"/>
  <c r="G120" i="169"/>
  <c r="F120" i="169"/>
  <c r="E120" i="169"/>
  <c r="D120" i="169"/>
  <c r="C120" i="169"/>
  <c r="I117" i="169"/>
  <c r="I121" i="169" s="1"/>
  <c r="H117" i="169"/>
  <c r="H121" i="169" s="1"/>
  <c r="G117" i="169"/>
  <c r="G121" i="169" s="1"/>
  <c r="F117" i="169"/>
  <c r="F121" i="169" s="1"/>
  <c r="E117" i="169"/>
  <c r="E121" i="169" s="1"/>
  <c r="D117" i="169"/>
  <c r="D121" i="169" s="1"/>
  <c r="C117" i="169"/>
  <c r="C121" i="169" s="1"/>
  <c r="I116" i="169"/>
  <c r="H116" i="169"/>
  <c r="G116" i="169"/>
  <c r="F116" i="169"/>
  <c r="E116" i="169"/>
  <c r="D116" i="169"/>
  <c r="C116" i="169"/>
  <c r="I114" i="169"/>
  <c r="I115" i="169" s="1"/>
  <c r="H114" i="169"/>
  <c r="H115" i="169" s="1"/>
  <c r="G114" i="169"/>
  <c r="G115" i="169" s="1"/>
  <c r="F114" i="169"/>
  <c r="F115" i="169" s="1"/>
  <c r="E114" i="169"/>
  <c r="E115" i="169" s="1"/>
  <c r="D114" i="169"/>
  <c r="D115" i="169" s="1"/>
  <c r="C114" i="169"/>
  <c r="C115" i="169" s="1"/>
  <c r="I104" i="169"/>
  <c r="H104" i="169"/>
  <c r="G104" i="169"/>
  <c r="F104" i="169"/>
  <c r="E104" i="169"/>
  <c r="D104" i="169"/>
  <c r="C104" i="169"/>
  <c r="I101" i="169"/>
  <c r="I105" i="169" s="1"/>
  <c r="H101" i="169"/>
  <c r="H105" i="169" s="1"/>
  <c r="G101" i="169"/>
  <c r="G105" i="169" s="1"/>
  <c r="F101" i="169"/>
  <c r="F105" i="169" s="1"/>
  <c r="E101" i="169"/>
  <c r="E105" i="169" s="1"/>
  <c r="D101" i="169"/>
  <c r="D105" i="169" s="1"/>
  <c r="C101" i="169"/>
  <c r="C105" i="169" s="1"/>
  <c r="I100" i="169"/>
  <c r="H100" i="169"/>
  <c r="G100" i="169"/>
  <c r="F100" i="169"/>
  <c r="E100" i="169"/>
  <c r="D100" i="169"/>
  <c r="C100" i="169"/>
  <c r="I98" i="169"/>
  <c r="I99" i="169" s="1"/>
  <c r="H98" i="169"/>
  <c r="H99" i="169" s="1"/>
  <c r="G98" i="169"/>
  <c r="G99" i="169" s="1"/>
  <c r="F98" i="169"/>
  <c r="F99" i="169" s="1"/>
  <c r="E98" i="169"/>
  <c r="E99" i="169" s="1"/>
  <c r="D98" i="169"/>
  <c r="D99" i="169" s="1"/>
  <c r="C98" i="169"/>
  <c r="C99" i="169" s="1"/>
  <c r="I90" i="169"/>
  <c r="H90" i="169"/>
  <c r="G90" i="169"/>
  <c r="F90" i="169"/>
  <c r="E90" i="169"/>
  <c r="D90" i="169"/>
  <c r="C90" i="169"/>
  <c r="I87" i="169"/>
  <c r="I91" i="169" s="1"/>
  <c r="H87" i="169"/>
  <c r="H91" i="169" s="1"/>
  <c r="G87" i="169"/>
  <c r="G91" i="169" s="1"/>
  <c r="F87" i="169"/>
  <c r="F91" i="169" s="1"/>
  <c r="E87" i="169"/>
  <c r="E91" i="169" s="1"/>
  <c r="D87" i="169"/>
  <c r="D91" i="169" s="1"/>
  <c r="C87" i="169"/>
  <c r="C91" i="169" s="1"/>
  <c r="I86" i="169"/>
  <c r="H86" i="169"/>
  <c r="G86" i="169"/>
  <c r="F86" i="169"/>
  <c r="E86" i="169"/>
  <c r="D86" i="169"/>
  <c r="C86" i="169"/>
  <c r="I84" i="169"/>
  <c r="I85" i="169" s="1"/>
  <c r="H84" i="169"/>
  <c r="H85" i="169" s="1"/>
  <c r="G84" i="169"/>
  <c r="G85" i="169" s="1"/>
  <c r="F84" i="169"/>
  <c r="F85" i="169" s="1"/>
  <c r="E84" i="169"/>
  <c r="E85" i="169" s="1"/>
  <c r="D84" i="169"/>
  <c r="D85" i="169" s="1"/>
  <c r="C84" i="169"/>
  <c r="C85" i="169" s="1"/>
  <c r="I74" i="169"/>
  <c r="H74" i="169"/>
  <c r="G74" i="169"/>
  <c r="F74" i="169"/>
  <c r="E74" i="169"/>
  <c r="D74" i="169"/>
  <c r="C74" i="169"/>
  <c r="I71" i="169"/>
  <c r="I75" i="169" s="1"/>
  <c r="H71" i="169"/>
  <c r="H75" i="169" s="1"/>
  <c r="G71" i="169"/>
  <c r="G75" i="169" s="1"/>
  <c r="F71" i="169"/>
  <c r="F75" i="169" s="1"/>
  <c r="E71" i="169"/>
  <c r="E75" i="169" s="1"/>
  <c r="D71" i="169"/>
  <c r="D75" i="169" s="1"/>
  <c r="C71" i="169"/>
  <c r="C75" i="169" s="1"/>
  <c r="I70" i="169"/>
  <c r="H70" i="169"/>
  <c r="G70" i="169"/>
  <c r="F70" i="169"/>
  <c r="E70" i="169"/>
  <c r="D70" i="169"/>
  <c r="C70" i="169"/>
  <c r="I68" i="169"/>
  <c r="I69" i="169" s="1"/>
  <c r="H68" i="169"/>
  <c r="H69" i="169" s="1"/>
  <c r="G68" i="169"/>
  <c r="G69" i="169" s="1"/>
  <c r="F68" i="169"/>
  <c r="F69" i="169" s="1"/>
  <c r="E68" i="169"/>
  <c r="E69" i="169" s="1"/>
  <c r="D68" i="169"/>
  <c r="D69" i="169" s="1"/>
  <c r="C68" i="169"/>
  <c r="C69" i="169" s="1"/>
  <c r="I60" i="169"/>
  <c r="H60" i="169"/>
  <c r="G60" i="169"/>
  <c r="F60" i="169"/>
  <c r="E60" i="169"/>
  <c r="D60" i="169"/>
  <c r="C60" i="169"/>
  <c r="I57" i="169"/>
  <c r="I61" i="169" s="1"/>
  <c r="H57" i="169"/>
  <c r="H61" i="169" s="1"/>
  <c r="G57" i="169"/>
  <c r="G61" i="169" s="1"/>
  <c r="F57" i="169"/>
  <c r="F61" i="169" s="1"/>
  <c r="E57" i="169"/>
  <c r="E61" i="169" s="1"/>
  <c r="D57" i="169"/>
  <c r="D61" i="169" s="1"/>
  <c r="C57" i="169"/>
  <c r="C61" i="169" s="1"/>
  <c r="I56" i="169"/>
  <c r="H56" i="169"/>
  <c r="G56" i="169"/>
  <c r="F56" i="169"/>
  <c r="E56" i="169"/>
  <c r="D56" i="169"/>
  <c r="C56" i="169"/>
  <c r="I54" i="169"/>
  <c r="I55" i="169" s="1"/>
  <c r="H54" i="169"/>
  <c r="H55" i="169" s="1"/>
  <c r="G54" i="169"/>
  <c r="G55" i="169" s="1"/>
  <c r="F54" i="169"/>
  <c r="F55" i="169" s="1"/>
  <c r="E54" i="169"/>
  <c r="E55" i="169" s="1"/>
  <c r="D54" i="169"/>
  <c r="D55" i="169" s="1"/>
  <c r="C54" i="169"/>
  <c r="C55" i="169" s="1"/>
  <c r="I44" i="169"/>
  <c r="H44" i="169"/>
  <c r="G44" i="169"/>
  <c r="F44" i="169"/>
  <c r="E44" i="169"/>
  <c r="D44" i="169"/>
  <c r="C44" i="169"/>
  <c r="I41" i="169"/>
  <c r="I45" i="169" s="1"/>
  <c r="H41" i="169"/>
  <c r="H45" i="169" s="1"/>
  <c r="G41" i="169"/>
  <c r="G45" i="169" s="1"/>
  <c r="F41" i="169"/>
  <c r="F45" i="169" s="1"/>
  <c r="E41" i="169"/>
  <c r="E45" i="169" s="1"/>
  <c r="D41" i="169"/>
  <c r="D45" i="169" s="1"/>
  <c r="C41" i="169"/>
  <c r="C45" i="169" s="1"/>
  <c r="I40" i="169"/>
  <c r="H40" i="169"/>
  <c r="G40" i="169"/>
  <c r="F40" i="169"/>
  <c r="E40" i="169"/>
  <c r="D40" i="169"/>
  <c r="C40" i="169"/>
  <c r="I38" i="169"/>
  <c r="I39" i="169" s="1"/>
  <c r="H38" i="169"/>
  <c r="H39" i="169" s="1"/>
  <c r="G38" i="169"/>
  <c r="G39" i="169" s="1"/>
  <c r="F38" i="169"/>
  <c r="F39" i="169" s="1"/>
  <c r="E38" i="169"/>
  <c r="E39" i="169" s="1"/>
  <c r="D38" i="169"/>
  <c r="D39" i="169" s="1"/>
  <c r="C38" i="169"/>
  <c r="C39" i="169" s="1"/>
  <c r="I30" i="169"/>
  <c r="H30" i="169"/>
  <c r="G30" i="169"/>
  <c r="F30" i="169"/>
  <c r="E30" i="169"/>
  <c r="D30" i="169"/>
  <c r="C30" i="169"/>
  <c r="I27" i="169"/>
  <c r="I31" i="169" s="1"/>
  <c r="H27" i="169"/>
  <c r="H31" i="169" s="1"/>
  <c r="G27" i="169"/>
  <c r="G31" i="169" s="1"/>
  <c r="F27" i="169"/>
  <c r="F31" i="169" s="1"/>
  <c r="E27" i="169"/>
  <c r="E31" i="169" s="1"/>
  <c r="D27" i="169"/>
  <c r="D31" i="169" s="1"/>
  <c r="C27" i="169"/>
  <c r="C31" i="169" s="1"/>
  <c r="I26" i="169"/>
  <c r="H26" i="169"/>
  <c r="G26" i="169"/>
  <c r="F26" i="169"/>
  <c r="E26" i="169"/>
  <c r="D26" i="169"/>
  <c r="C26" i="169"/>
  <c r="I24" i="169"/>
  <c r="I25" i="169" s="1"/>
  <c r="H24" i="169"/>
  <c r="H25" i="169" s="1"/>
  <c r="G24" i="169"/>
  <c r="G25" i="169" s="1"/>
  <c r="F24" i="169"/>
  <c r="F25" i="169" s="1"/>
  <c r="E24" i="169"/>
  <c r="E25" i="169" s="1"/>
  <c r="D24" i="169"/>
  <c r="D25" i="169" s="1"/>
  <c r="C24" i="169"/>
  <c r="C25" i="169" s="1"/>
  <c r="I16" i="169"/>
  <c r="H16" i="169"/>
  <c r="G16" i="169"/>
  <c r="F16" i="169"/>
  <c r="E16" i="169"/>
  <c r="D16" i="169"/>
  <c r="C16" i="169"/>
  <c r="I13" i="169"/>
  <c r="I17" i="169" s="1"/>
  <c r="H13" i="169"/>
  <c r="H17" i="169" s="1"/>
  <c r="G13" i="169"/>
  <c r="G17" i="169" s="1"/>
  <c r="F13" i="169"/>
  <c r="F17" i="169" s="1"/>
  <c r="E13" i="169"/>
  <c r="E17" i="169" s="1"/>
  <c r="D13" i="169"/>
  <c r="D17" i="169" s="1"/>
  <c r="C13" i="169"/>
  <c r="C17" i="169" s="1"/>
  <c r="I12" i="169"/>
  <c r="H12" i="169"/>
  <c r="G12" i="169"/>
  <c r="F12" i="169"/>
  <c r="E12" i="169"/>
  <c r="D12" i="169"/>
  <c r="C12" i="169"/>
  <c r="I10" i="169"/>
  <c r="I11" i="169" s="1"/>
  <c r="H10" i="169"/>
  <c r="H11" i="169" s="1"/>
  <c r="G10" i="169"/>
  <c r="G11" i="169" s="1"/>
  <c r="F10" i="169"/>
  <c r="F11" i="169" s="1"/>
  <c r="E10" i="169"/>
  <c r="E11" i="169" s="1"/>
  <c r="D10" i="169"/>
  <c r="D11" i="169" s="1"/>
  <c r="C10" i="169"/>
  <c r="C11" i="169" s="1"/>
  <c r="I192" i="168"/>
  <c r="H192" i="168"/>
  <c r="G192" i="168"/>
  <c r="F192" i="168"/>
  <c r="E192" i="168"/>
  <c r="D192" i="168"/>
  <c r="C192" i="168"/>
  <c r="I189" i="168"/>
  <c r="I193" i="168" s="1"/>
  <c r="H189" i="168"/>
  <c r="H193" i="168" s="1"/>
  <c r="G189" i="168"/>
  <c r="G193" i="168" s="1"/>
  <c r="F189" i="168"/>
  <c r="F193" i="168" s="1"/>
  <c r="E189" i="168"/>
  <c r="E193" i="168" s="1"/>
  <c r="D189" i="168"/>
  <c r="D193" i="168" s="1"/>
  <c r="C189" i="168"/>
  <c r="C193" i="168" s="1"/>
  <c r="I188" i="168"/>
  <c r="H188" i="168"/>
  <c r="G188" i="168"/>
  <c r="F188" i="168"/>
  <c r="E188" i="168"/>
  <c r="D188" i="168"/>
  <c r="C188" i="168"/>
  <c r="I186" i="168"/>
  <c r="I187" i="168" s="1"/>
  <c r="H186" i="168"/>
  <c r="H187" i="168" s="1"/>
  <c r="G186" i="168"/>
  <c r="G187" i="168" s="1"/>
  <c r="F186" i="168"/>
  <c r="F187" i="168" s="1"/>
  <c r="E186" i="168"/>
  <c r="E187" i="168" s="1"/>
  <c r="D186" i="168"/>
  <c r="D187" i="168" s="1"/>
  <c r="C186" i="168"/>
  <c r="C187" i="168" s="1"/>
  <c r="I178" i="168"/>
  <c r="H178" i="168"/>
  <c r="G178" i="168"/>
  <c r="F178" i="168"/>
  <c r="E178" i="168"/>
  <c r="D178" i="168"/>
  <c r="C178" i="168"/>
  <c r="I175" i="168"/>
  <c r="I179" i="168" s="1"/>
  <c r="H175" i="168"/>
  <c r="H179" i="168" s="1"/>
  <c r="G175" i="168"/>
  <c r="G179" i="168" s="1"/>
  <c r="F175" i="168"/>
  <c r="F179" i="168" s="1"/>
  <c r="E175" i="168"/>
  <c r="E179" i="168" s="1"/>
  <c r="D175" i="168"/>
  <c r="D179" i="168" s="1"/>
  <c r="C175" i="168"/>
  <c r="C179" i="168" s="1"/>
  <c r="I174" i="168"/>
  <c r="H174" i="168"/>
  <c r="G174" i="168"/>
  <c r="F174" i="168"/>
  <c r="E174" i="168"/>
  <c r="D174" i="168"/>
  <c r="C174" i="168"/>
  <c r="I172" i="168"/>
  <c r="I173" i="168" s="1"/>
  <c r="H172" i="168"/>
  <c r="H173" i="168" s="1"/>
  <c r="G172" i="168"/>
  <c r="G173" i="168" s="1"/>
  <c r="F172" i="168"/>
  <c r="F173" i="168" s="1"/>
  <c r="E172" i="168"/>
  <c r="E173" i="168" s="1"/>
  <c r="D172" i="168"/>
  <c r="D173" i="168" s="1"/>
  <c r="C172" i="168"/>
  <c r="C173" i="168" s="1"/>
  <c r="I164" i="168"/>
  <c r="H164" i="168"/>
  <c r="G164" i="168"/>
  <c r="F164" i="168"/>
  <c r="E164" i="168"/>
  <c r="D164" i="168"/>
  <c r="C164" i="168"/>
  <c r="I161" i="168"/>
  <c r="I165" i="168" s="1"/>
  <c r="H161" i="168"/>
  <c r="H165" i="168" s="1"/>
  <c r="G161" i="168"/>
  <c r="G165" i="168" s="1"/>
  <c r="F161" i="168"/>
  <c r="F165" i="168" s="1"/>
  <c r="E161" i="168"/>
  <c r="E165" i="168" s="1"/>
  <c r="D161" i="168"/>
  <c r="D165" i="168" s="1"/>
  <c r="C161" i="168"/>
  <c r="C165" i="168" s="1"/>
  <c r="I160" i="168"/>
  <c r="H160" i="168"/>
  <c r="G160" i="168"/>
  <c r="F160" i="168"/>
  <c r="E160" i="168"/>
  <c r="D160" i="168"/>
  <c r="C160" i="168"/>
  <c r="I158" i="168"/>
  <c r="I159" i="168" s="1"/>
  <c r="H158" i="168"/>
  <c r="H159" i="168" s="1"/>
  <c r="G158" i="168"/>
  <c r="G159" i="168" s="1"/>
  <c r="F158" i="168"/>
  <c r="F159" i="168" s="1"/>
  <c r="E158" i="168"/>
  <c r="E159" i="168" s="1"/>
  <c r="D158" i="168"/>
  <c r="D159" i="168" s="1"/>
  <c r="C158" i="168"/>
  <c r="C159" i="168" s="1"/>
  <c r="I150" i="168"/>
  <c r="H150" i="168"/>
  <c r="G150" i="168"/>
  <c r="F150" i="168"/>
  <c r="E150" i="168"/>
  <c r="D150" i="168"/>
  <c r="C150" i="168"/>
  <c r="I147" i="168"/>
  <c r="I151" i="168" s="1"/>
  <c r="H147" i="168"/>
  <c r="H151" i="168" s="1"/>
  <c r="G147" i="168"/>
  <c r="G151" i="168" s="1"/>
  <c r="F147" i="168"/>
  <c r="F151" i="168" s="1"/>
  <c r="E147" i="168"/>
  <c r="E151" i="168" s="1"/>
  <c r="D147" i="168"/>
  <c r="D151" i="168" s="1"/>
  <c r="C147" i="168"/>
  <c r="C151" i="168" s="1"/>
  <c r="I146" i="168"/>
  <c r="H146" i="168"/>
  <c r="G146" i="168"/>
  <c r="F146" i="168"/>
  <c r="E146" i="168"/>
  <c r="D146" i="168"/>
  <c r="C146" i="168"/>
  <c r="I144" i="168"/>
  <c r="I145" i="168" s="1"/>
  <c r="H144" i="168"/>
  <c r="H145" i="168" s="1"/>
  <c r="G144" i="168"/>
  <c r="G145" i="168" s="1"/>
  <c r="F144" i="168"/>
  <c r="F145" i="168" s="1"/>
  <c r="E144" i="168"/>
  <c r="E145" i="168" s="1"/>
  <c r="D144" i="168"/>
  <c r="D145" i="168" s="1"/>
  <c r="C144" i="168"/>
  <c r="C145" i="168" s="1"/>
  <c r="I136" i="168"/>
  <c r="H136" i="168"/>
  <c r="G136" i="168"/>
  <c r="F136" i="168"/>
  <c r="E136" i="168"/>
  <c r="D136" i="168"/>
  <c r="C136" i="168"/>
  <c r="I133" i="168"/>
  <c r="I137" i="168" s="1"/>
  <c r="H133" i="168"/>
  <c r="H137" i="168" s="1"/>
  <c r="G133" i="168"/>
  <c r="G137" i="168" s="1"/>
  <c r="F133" i="168"/>
  <c r="F137" i="168" s="1"/>
  <c r="E133" i="168"/>
  <c r="E137" i="168" s="1"/>
  <c r="D133" i="168"/>
  <c r="D137" i="168" s="1"/>
  <c r="C133" i="168"/>
  <c r="C137" i="168" s="1"/>
  <c r="I132" i="168"/>
  <c r="H132" i="168"/>
  <c r="G132" i="168"/>
  <c r="F132" i="168"/>
  <c r="E132" i="168"/>
  <c r="D132" i="168"/>
  <c r="C132" i="168"/>
  <c r="I130" i="168"/>
  <c r="I131" i="168" s="1"/>
  <c r="H130" i="168"/>
  <c r="H131" i="168" s="1"/>
  <c r="G130" i="168"/>
  <c r="G131" i="168" s="1"/>
  <c r="F130" i="168"/>
  <c r="F131" i="168" s="1"/>
  <c r="E130" i="168"/>
  <c r="E131" i="168" s="1"/>
  <c r="D130" i="168"/>
  <c r="D131" i="168" s="1"/>
  <c r="C130" i="168"/>
  <c r="C131" i="168" s="1"/>
  <c r="I120" i="168"/>
  <c r="H120" i="168"/>
  <c r="G120" i="168"/>
  <c r="F120" i="168"/>
  <c r="E120" i="168"/>
  <c r="D120" i="168"/>
  <c r="C120" i="168"/>
  <c r="I117" i="168"/>
  <c r="I121" i="168" s="1"/>
  <c r="H117" i="168"/>
  <c r="H121" i="168" s="1"/>
  <c r="G117" i="168"/>
  <c r="G121" i="168" s="1"/>
  <c r="F117" i="168"/>
  <c r="F121" i="168" s="1"/>
  <c r="E117" i="168"/>
  <c r="E121" i="168" s="1"/>
  <c r="D117" i="168"/>
  <c r="D121" i="168" s="1"/>
  <c r="C117" i="168"/>
  <c r="C121" i="168" s="1"/>
  <c r="I116" i="168"/>
  <c r="H116" i="168"/>
  <c r="G116" i="168"/>
  <c r="F116" i="168"/>
  <c r="E116" i="168"/>
  <c r="D116" i="168"/>
  <c r="C116" i="168"/>
  <c r="I114" i="168"/>
  <c r="I115" i="168" s="1"/>
  <c r="H114" i="168"/>
  <c r="H115" i="168" s="1"/>
  <c r="G114" i="168"/>
  <c r="G115" i="168" s="1"/>
  <c r="F114" i="168"/>
  <c r="F115" i="168" s="1"/>
  <c r="E114" i="168"/>
  <c r="E115" i="168" s="1"/>
  <c r="D114" i="168"/>
  <c r="D115" i="168" s="1"/>
  <c r="C114" i="168"/>
  <c r="C115" i="168" s="1"/>
  <c r="I104" i="168"/>
  <c r="H104" i="168"/>
  <c r="G104" i="168"/>
  <c r="F104" i="168"/>
  <c r="E104" i="168"/>
  <c r="D104" i="168"/>
  <c r="C104" i="168"/>
  <c r="I101" i="168"/>
  <c r="I105" i="168" s="1"/>
  <c r="H101" i="168"/>
  <c r="H105" i="168" s="1"/>
  <c r="G101" i="168"/>
  <c r="G105" i="168" s="1"/>
  <c r="F101" i="168"/>
  <c r="F105" i="168" s="1"/>
  <c r="E101" i="168"/>
  <c r="E105" i="168" s="1"/>
  <c r="D101" i="168"/>
  <c r="D105" i="168" s="1"/>
  <c r="C101" i="168"/>
  <c r="C105" i="168" s="1"/>
  <c r="I100" i="168"/>
  <c r="H100" i="168"/>
  <c r="G100" i="168"/>
  <c r="F100" i="168"/>
  <c r="E100" i="168"/>
  <c r="D100" i="168"/>
  <c r="C100" i="168"/>
  <c r="I98" i="168"/>
  <c r="I99" i="168" s="1"/>
  <c r="H98" i="168"/>
  <c r="H99" i="168" s="1"/>
  <c r="G98" i="168"/>
  <c r="G99" i="168" s="1"/>
  <c r="F98" i="168"/>
  <c r="F99" i="168" s="1"/>
  <c r="E98" i="168"/>
  <c r="E99" i="168" s="1"/>
  <c r="D98" i="168"/>
  <c r="D99" i="168" s="1"/>
  <c r="C98" i="168"/>
  <c r="C99" i="168" s="1"/>
  <c r="I90" i="168"/>
  <c r="H90" i="168"/>
  <c r="G90" i="168"/>
  <c r="F90" i="168"/>
  <c r="E90" i="168"/>
  <c r="D90" i="168"/>
  <c r="C90" i="168"/>
  <c r="I87" i="168"/>
  <c r="I91" i="168" s="1"/>
  <c r="H87" i="168"/>
  <c r="H91" i="168" s="1"/>
  <c r="G87" i="168"/>
  <c r="G91" i="168" s="1"/>
  <c r="F87" i="168"/>
  <c r="F91" i="168" s="1"/>
  <c r="E87" i="168"/>
  <c r="E91" i="168" s="1"/>
  <c r="D87" i="168"/>
  <c r="D91" i="168" s="1"/>
  <c r="C87" i="168"/>
  <c r="C91" i="168" s="1"/>
  <c r="I86" i="168"/>
  <c r="H86" i="168"/>
  <c r="G86" i="168"/>
  <c r="F86" i="168"/>
  <c r="E86" i="168"/>
  <c r="D86" i="168"/>
  <c r="C86" i="168"/>
  <c r="I84" i="168"/>
  <c r="I85" i="168" s="1"/>
  <c r="H84" i="168"/>
  <c r="H85" i="168" s="1"/>
  <c r="G84" i="168"/>
  <c r="G85" i="168" s="1"/>
  <c r="F84" i="168"/>
  <c r="F85" i="168" s="1"/>
  <c r="E84" i="168"/>
  <c r="E85" i="168" s="1"/>
  <c r="D84" i="168"/>
  <c r="D85" i="168" s="1"/>
  <c r="C84" i="168"/>
  <c r="C85" i="168" s="1"/>
  <c r="I74" i="168"/>
  <c r="H74" i="168"/>
  <c r="G74" i="168"/>
  <c r="F74" i="168"/>
  <c r="E74" i="168"/>
  <c r="D74" i="168"/>
  <c r="C74" i="168"/>
  <c r="I71" i="168"/>
  <c r="I75" i="168" s="1"/>
  <c r="H71" i="168"/>
  <c r="H75" i="168" s="1"/>
  <c r="G71" i="168"/>
  <c r="G75" i="168" s="1"/>
  <c r="F71" i="168"/>
  <c r="F75" i="168" s="1"/>
  <c r="E71" i="168"/>
  <c r="E75" i="168" s="1"/>
  <c r="D71" i="168"/>
  <c r="D75" i="168" s="1"/>
  <c r="C71" i="168"/>
  <c r="C75" i="168" s="1"/>
  <c r="I70" i="168"/>
  <c r="H70" i="168"/>
  <c r="G70" i="168"/>
  <c r="F70" i="168"/>
  <c r="E70" i="168"/>
  <c r="D70" i="168"/>
  <c r="C70" i="168"/>
  <c r="I68" i="168"/>
  <c r="I69" i="168" s="1"/>
  <c r="H68" i="168"/>
  <c r="H69" i="168" s="1"/>
  <c r="G68" i="168"/>
  <c r="G69" i="168" s="1"/>
  <c r="F68" i="168"/>
  <c r="F69" i="168" s="1"/>
  <c r="E68" i="168"/>
  <c r="E69" i="168" s="1"/>
  <c r="D68" i="168"/>
  <c r="D69" i="168" s="1"/>
  <c r="C68" i="168"/>
  <c r="C69" i="168" s="1"/>
  <c r="I60" i="168"/>
  <c r="H60" i="168"/>
  <c r="G60" i="168"/>
  <c r="F60" i="168"/>
  <c r="E60" i="168"/>
  <c r="D60" i="168"/>
  <c r="C60" i="168"/>
  <c r="I57" i="168"/>
  <c r="I61" i="168" s="1"/>
  <c r="H57" i="168"/>
  <c r="H61" i="168" s="1"/>
  <c r="G57" i="168"/>
  <c r="G61" i="168" s="1"/>
  <c r="F57" i="168"/>
  <c r="F61" i="168" s="1"/>
  <c r="E57" i="168"/>
  <c r="E61" i="168" s="1"/>
  <c r="D57" i="168"/>
  <c r="D61" i="168" s="1"/>
  <c r="C57" i="168"/>
  <c r="C61" i="168" s="1"/>
  <c r="I56" i="168"/>
  <c r="H56" i="168"/>
  <c r="G56" i="168"/>
  <c r="F56" i="168"/>
  <c r="E56" i="168"/>
  <c r="D56" i="168"/>
  <c r="C56" i="168"/>
  <c r="I54" i="168"/>
  <c r="I55" i="168" s="1"/>
  <c r="H54" i="168"/>
  <c r="H55" i="168" s="1"/>
  <c r="G54" i="168"/>
  <c r="G55" i="168" s="1"/>
  <c r="F54" i="168"/>
  <c r="F55" i="168" s="1"/>
  <c r="E54" i="168"/>
  <c r="E55" i="168" s="1"/>
  <c r="D54" i="168"/>
  <c r="D55" i="168" s="1"/>
  <c r="C54" i="168"/>
  <c r="C55" i="168" s="1"/>
  <c r="I44" i="168"/>
  <c r="H44" i="168"/>
  <c r="G44" i="168"/>
  <c r="F44" i="168"/>
  <c r="E44" i="168"/>
  <c r="D44" i="168"/>
  <c r="C44" i="168"/>
  <c r="I41" i="168"/>
  <c r="I45" i="168" s="1"/>
  <c r="H41" i="168"/>
  <c r="H45" i="168" s="1"/>
  <c r="G41" i="168"/>
  <c r="G45" i="168" s="1"/>
  <c r="F41" i="168"/>
  <c r="F45" i="168" s="1"/>
  <c r="E41" i="168"/>
  <c r="E45" i="168" s="1"/>
  <c r="D41" i="168"/>
  <c r="D45" i="168" s="1"/>
  <c r="C41" i="168"/>
  <c r="C45" i="168" s="1"/>
  <c r="I40" i="168"/>
  <c r="H40" i="168"/>
  <c r="G40" i="168"/>
  <c r="F40" i="168"/>
  <c r="E40" i="168"/>
  <c r="D40" i="168"/>
  <c r="C40" i="168"/>
  <c r="I38" i="168"/>
  <c r="I39" i="168" s="1"/>
  <c r="H38" i="168"/>
  <c r="H39" i="168" s="1"/>
  <c r="G38" i="168"/>
  <c r="G39" i="168" s="1"/>
  <c r="F38" i="168"/>
  <c r="F39" i="168" s="1"/>
  <c r="E38" i="168"/>
  <c r="E39" i="168" s="1"/>
  <c r="D38" i="168"/>
  <c r="D39" i="168" s="1"/>
  <c r="C38" i="168"/>
  <c r="C39" i="168" s="1"/>
  <c r="I30" i="168"/>
  <c r="H30" i="168"/>
  <c r="G30" i="168"/>
  <c r="F30" i="168"/>
  <c r="E30" i="168"/>
  <c r="D30" i="168"/>
  <c r="C30" i="168"/>
  <c r="I27" i="168"/>
  <c r="I31" i="168" s="1"/>
  <c r="H27" i="168"/>
  <c r="H31" i="168" s="1"/>
  <c r="G27" i="168"/>
  <c r="G31" i="168" s="1"/>
  <c r="F27" i="168"/>
  <c r="F31" i="168" s="1"/>
  <c r="E27" i="168"/>
  <c r="E31" i="168" s="1"/>
  <c r="D27" i="168"/>
  <c r="D31" i="168" s="1"/>
  <c r="C27" i="168"/>
  <c r="C31" i="168" s="1"/>
  <c r="I26" i="168"/>
  <c r="H26" i="168"/>
  <c r="G26" i="168"/>
  <c r="F26" i="168"/>
  <c r="E26" i="168"/>
  <c r="D26" i="168"/>
  <c r="C26" i="168"/>
  <c r="I24" i="168"/>
  <c r="I25" i="168" s="1"/>
  <c r="H24" i="168"/>
  <c r="H25" i="168" s="1"/>
  <c r="G24" i="168"/>
  <c r="G25" i="168" s="1"/>
  <c r="F24" i="168"/>
  <c r="F25" i="168" s="1"/>
  <c r="E24" i="168"/>
  <c r="E25" i="168" s="1"/>
  <c r="D24" i="168"/>
  <c r="D25" i="168" s="1"/>
  <c r="C24" i="168"/>
  <c r="C25" i="168" s="1"/>
  <c r="I16" i="168"/>
  <c r="H16" i="168"/>
  <c r="G16" i="168"/>
  <c r="F16" i="168"/>
  <c r="E16" i="168"/>
  <c r="D16" i="168"/>
  <c r="C16" i="168"/>
  <c r="I13" i="168"/>
  <c r="I17" i="168" s="1"/>
  <c r="H13" i="168"/>
  <c r="H17" i="168" s="1"/>
  <c r="G13" i="168"/>
  <c r="G17" i="168" s="1"/>
  <c r="F13" i="168"/>
  <c r="F17" i="168" s="1"/>
  <c r="E13" i="168"/>
  <c r="E17" i="168" s="1"/>
  <c r="D13" i="168"/>
  <c r="D17" i="168" s="1"/>
  <c r="C13" i="168"/>
  <c r="C17" i="168" s="1"/>
  <c r="I12" i="168"/>
  <c r="H12" i="168"/>
  <c r="G12" i="168"/>
  <c r="F12" i="168"/>
  <c r="E12" i="168"/>
  <c r="D12" i="168"/>
  <c r="C12" i="168"/>
  <c r="I10" i="168"/>
  <c r="I11" i="168" s="1"/>
  <c r="H10" i="168"/>
  <c r="H11" i="168" s="1"/>
  <c r="G10" i="168"/>
  <c r="G11" i="168" s="1"/>
  <c r="F10" i="168"/>
  <c r="F11" i="168" s="1"/>
  <c r="E10" i="168"/>
  <c r="E11" i="168" s="1"/>
  <c r="D10" i="168"/>
  <c r="D11" i="168" s="1"/>
  <c r="C10" i="168"/>
  <c r="C11" i="168" s="1"/>
  <c r="I192" i="167"/>
  <c r="H192" i="167"/>
  <c r="G192" i="167"/>
  <c r="F192" i="167"/>
  <c r="E192" i="167"/>
  <c r="D192" i="167"/>
  <c r="C192" i="167"/>
  <c r="I189" i="167"/>
  <c r="I193" i="167" s="1"/>
  <c r="H189" i="167"/>
  <c r="H193" i="167" s="1"/>
  <c r="G189" i="167"/>
  <c r="G193" i="167" s="1"/>
  <c r="F189" i="167"/>
  <c r="F193" i="167" s="1"/>
  <c r="E189" i="167"/>
  <c r="E193" i="167" s="1"/>
  <c r="D189" i="167"/>
  <c r="D193" i="167" s="1"/>
  <c r="C189" i="167"/>
  <c r="C193" i="167" s="1"/>
  <c r="I188" i="167"/>
  <c r="H188" i="167"/>
  <c r="G188" i="167"/>
  <c r="F188" i="167"/>
  <c r="E188" i="167"/>
  <c r="D188" i="167"/>
  <c r="C188" i="167"/>
  <c r="I186" i="167"/>
  <c r="I187" i="167" s="1"/>
  <c r="H186" i="167"/>
  <c r="H187" i="167" s="1"/>
  <c r="G186" i="167"/>
  <c r="G187" i="167" s="1"/>
  <c r="F186" i="167"/>
  <c r="F187" i="167" s="1"/>
  <c r="E186" i="167"/>
  <c r="E187" i="167" s="1"/>
  <c r="D186" i="167"/>
  <c r="D187" i="167" s="1"/>
  <c r="C186" i="167"/>
  <c r="C187" i="167" s="1"/>
  <c r="I178" i="167"/>
  <c r="H178" i="167"/>
  <c r="G178" i="167"/>
  <c r="F178" i="167"/>
  <c r="E178" i="167"/>
  <c r="D178" i="167"/>
  <c r="C178" i="167"/>
  <c r="I175" i="167"/>
  <c r="I179" i="167" s="1"/>
  <c r="H175" i="167"/>
  <c r="H179" i="167" s="1"/>
  <c r="G175" i="167"/>
  <c r="G179" i="167" s="1"/>
  <c r="F175" i="167"/>
  <c r="F179" i="167" s="1"/>
  <c r="E175" i="167"/>
  <c r="E179" i="167" s="1"/>
  <c r="D175" i="167"/>
  <c r="D179" i="167" s="1"/>
  <c r="C175" i="167"/>
  <c r="C179" i="167" s="1"/>
  <c r="I174" i="167"/>
  <c r="H174" i="167"/>
  <c r="G174" i="167"/>
  <c r="F174" i="167"/>
  <c r="E174" i="167"/>
  <c r="D174" i="167"/>
  <c r="C174" i="167"/>
  <c r="I172" i="167"/>
  <c r="I173" i="167" s="1"/>
  <c r="H172" i="167"/>
  <c r="H173" i="167" s="1"/>
  <c r="G172" i="167"/>
  <c r="G173" i="167" s="1"/>
  <c r="F172" i="167"/>
  <c r="F173" i="167" s="1"/>
  <c r="E172" i="167"/>
  <c r="E173" i="167" s="1"/>
  <c r="D172" i="167"/>
  <c r="D173" i="167" s="1"/>
  <c r="C172" i="167"/>
  <c r="C173" i="167" s="1"/>
  <c r="I164" i="167"/>
  <c r="H164" i="167"/>
  <c r="G164" i="167"/>
  <c r="F164" i="167"/>
  <c r="E164" i="167"/>
  <c r="D164" i="167"/>
  <c r="C164" i="167"/>
  <c r="I161" i="167"/>
  <c r="I165" i="167" s="1"/>
  <c r="H161" i="167"/>
  <c r="H165" i="167" s="1"/>
  <c r="G161" i="167"/>
  <c r="G165" i="167" s="1"/>
  <c r="F161" i="167"/>
  <c r="F165" i="167" s="1"/>
  <c r="E161" i="167"/>
  <c r="E165" i="167" s="1"/>
  <c r="D161" i="167"/>
  <c r="D165" i="167" s="1"/>
  <c r="C161" i="167"/>
  <c r="C165" i="167" s="1"/>
  <c r="I160" i="167"/>
  <c r="H160" i="167"/>
  <c r="G160" i="167"/>
  <c r="F160" i="167"/>
  <c r="E160" i="167"/>
  <c r="D160" i="167"/>
  <c r="C160" i="167"/>
  <c r="I158" i="167"/>
  <c r="I159" i="167" s="1"/>
  <c r="H158" i="167"/>
  <c r="H159" i="167" s="1"/>
  <c r="G158" i="167"/>
  <c r="G159" i="167" s="1"/>
  <c r="F158" i="167"/>
  <c r="F159" i="167" s="1"/>
  <c r="E158" i="167"/>
  <c r="E159" i="167" s="1"/>
  <c r="D158" i="167"/>
  <c r="D159" i="167" s="1"/>
  <c r="C158" i="167"/>
  <c r="C159" i="167" s="1"/>
  <c r="I150" i="167"/>
  <c r="H150" i="167"/>
  <c r="G150" i="167"/>
  <c r="F150" i="167"/>
  <c r="E150" i="167"/>
  <c r="D150" i="167"/>
  <c r="C150" i="167"/>
  <c r="I147" i="167"/>
  <c r="I151" i="167" s="1"/>
  <c r="H147" i="167"/>
  <c r="H151" i="167" s="1"/>
  <c r="G147" i="167"/>
  <c r="G151" i="167" s="1"/>
  <c r="F147" i="167"/>
  <c r="F151" i="167" s="1"/>
  <c r="E147" i="167"/>
  <c r="E151" i="167" s="1"/>
  <c r="D147" i="167"/>
  <c r="D151" i="167" s="1"/>
  <c r="C147" i="167"/>
  <c r="C151" i="167" s="1"/>
  <c r="I146" i="167"/>
  <c r="H146" i="167"/>
  <c r="G146" i="167"/>
  <c r="F146" i="167"/>
  <c r="E146" i="167"/>
  <c r="D146" i="167"/>
  <c r="C146" i="167"/>
  <c r="I144" i="167"/>
  <c r="I145" i="167" s="1"/>
  <c r="H144" i="167"/>
  <c r="H145" i="167" s="1"/>
  <c r="G144" i="167"/>
  <c r="G145" i="167" s="1"/>
  <c r="F144" i="167"/>
  <c r="F145" i="167" s="1"/>
  <c r="E144" i="167"/>
  <c r="E145" i="167" s="1"/>
  <c r="D144" i="167"/>
  <c r="D145" i="167" s="1"/>
  <c r="C144" i="167"/>
  <c r="C145" i="167" s="1"/>
  <c r="I136" i="167"/>
  <c r="H136" i="167"/>
  <c r="G136" i="167"/>
  <c r="F136" i="167"/>
  <c r="E136" i="167"/>
  <c r="D136" i="167"/>
  <c r="C136" i="167"/>
  <c r="I133" i="167"/>
  <c r="I137" i="167" s="1"/>
  <c r="H133" i="167"/>
  <c r="H137" i="167" s="1"/>
  <c r="G133" i="167"/>
  <c r="G137" i="167" s="1"/>
  <c r="F133" i="167"/>
  <c r="F137" i="167" s="1"/>
  <c r="E133" i="167"/>
  <c r="E137" i="167" s="1"/>
  <c r="D133" i="167"/>
  <c r="D137" i="167" s="1"/>
  <c r="C133" i="167"/>
  <c r="C137" i="167" s="1"/>
  <c r="I132" i="167"/>
  <c r="H132" i="167"/>
  <c r="G132" i="167"/>
  <c r="F132" i="167"/>
  <c r="E132" i="167"/>
  <c r="D132" i="167"/>
  <c r="C132" i="167"/>
  <c r="I130" i="167"/>
  <c r="I131" i="167" s="1"/>
  <c r="H130" i="167"/>
  <c r="H131" i="167" s="1"/>
  <c r="G130" i="167"/>
  <c r="G131" i="167" s="1"/>
  <c r="F130" i="167"/>
  <c r="F131" i="167" s="1"/>
  <c r="E130" i="167"/>
  <c r="E131" i="167" s="1"/>
  <c r="D130" i="167"/>
  <c r="D131" i="167" s="1"/>
  <c r="C130" i="167"/>
  <c r="C131" i="167" s="1"/>
  <c r="I120" i="167"/>
  <c r="H120" i="167"/>
  <c r="G120" i="167"/>
  <c r="F120" i="167"/>
  <c r="E120" i="167"/>
  <c r="D120" i="167"/>
  <c r="C120" i="167"/>
  <c r="I117" i="167"/>
  <c r="I121" i="167" s="1"/>
  <c r="H117" i="167"/>
  <c r="H121" i="167" s="1"/>
  <c r="G117" i="167"/>
  <c r="G121" i="167" s="1"/>
  <c r="F117" i="167"/>
  <c r="F121" i="167" s="1"/>
  <c r="E117" i="167"/>
  <c r="E121" i="167" s="1"/>
  <c r="D117" i="167"/>
  <c r="D121" i="167" s="1"/>
  <c r="C117" i="167"/>
  <c r="C121" i="167" s="1"/>
  <c r="I116" i="167"/>
  <c r="H116" i="167"/>
  <c r="G116" i="167"/>
  <c r="F116" i="167"/>
  <c r="E116" i="167"/>
  <c r="D116" i="167"/>
  <c r="C116" i="167"/>
  <c r="I114" i="167"/>
  <c r="I115" i="167" s="1"/>
  <c r="H114" i="167"/>
  <c r="H115" i="167" s="1"/>
  <c r="G114" i="167"/>
  <c r="G115" i="167" s="1"/>
  <c r="F114" i="167"/>
  <c r="F115" i="167" s="1"/>
  <c r="E114" i="167"/>
  <c r="E115" i="167" s="1"/>
  <c r="D114" i="167"/>
  <c r="D115" i="167" s="1"/>
  <c r="C114" i="167"/>
  <c r="C115" i="167" s="1"/>
  <c r="I104" i="167"/>
  <c r="H104" i="167"/>
  <c r="G104" i="167"/>
  <c r="F104" i="167"/>
  <c r="E104" i="167"/>
  <c r="D104" i="167"/>
  <c r="C104" i="167"/>
  <c r="I101" i="167"/>
  <c r="I105" i="167" s="1"/>
  <c r="H101" i="167"/>
  <c r="H105" i="167" s="1"/>
  <c r="G101" i="167"/>
  <c r="G105" i="167" s="1"/>
  <c r="F101" i="167"/>
  <c r="F105" i="167" s="1"/>
  <c r="E101" i="167"/>
  <c r="E105" i="167" s="1"/>
  <c r="D101" i="167"/>
  <c r="D105" i="167" s="1"/>
  <c r="C101" i="167"/>
  <c r="C105" i="167" s="1"/>
  <c r="I100" i="167"/>
  <c r="H100" i="167"/>
  <c r="G100" i="167"/>
  <c r="F100" i="167"/>
  <c r="E100" i="167"/>
  <c r="D100" i="167"/>
  <c r="C100" i="167"/>
  <c r="I98" i="167"/>
  <c r="I99" i="167" s="1"/>
  <c r="H98" i="167"/>
  <c r="H99" i="167" s="1"/>
  <c r="G98" i="167"/>
  <c r="G99" i="167" s="1"/>
  <c r="F98" i="167"/>
  <c r="F99" i="167" s="1"/>
  <c r="E98" i="167"/>
  <c r="E99" i="167" s="1"/>
  <c r="D98" i="167"/>
  <c r="D99" i="167" s="1"/>
  <c r="C98" i="167"/>
  <c r="C99" i="167" s="1"/>
  <c r="I90" i="167"/>
  <c r="H90" i="167"/>
  <c r="G90" i="167"/>
  <c r="F90" i="167"/>
  <c r="E90" i="167"/>
  <c r="D90" i="167"/>
  <c r="C90" i="167"/>
  <c r="I87" i="167"/>
  <c r="I91" i="167" s="1"/>
  <c r="H87" i="167"/>
  <c r="H91" i="167" s="1"/>
  <c r="G87" i="167"/>
  <c r="G91" i="167" s="1"/>
  <c r="F87" i="167"/>
  <c r="F91" i="167" s="1"/>
  <c r="E87" i="167"/>
  <c r="E91" i="167" s="1"/>
  <c r="D87" i="167"/>
  <c r="D91" i="167" s="1"/>
  <c r="C87" i="167"/>
  <c r="C91" i="167" s="1"/>
  <c r="I86" i="167"/>
  <c r="H86" i="167"/>
  <c r="G86" i="167"/>
  <c r="F86" i="167"/>
  <c r="E86" i="167"/>
  <c r="D86" i="167"/>
  <c r="C86" i="167"/>
  <c r="I84" i="167"/>
  <c r="I85" i="167" s="1"/>
  <c r="H84" i="167"/>
  <c r="H85" i="167" s="1"/>
  <c r="G84" i="167"/>
  <c r="G85" i="167" s="1"/>
  <c r="F84" i="167"/>
  <c r="F85" i="167" s="1"/>
  <c r="E84" i="167"/>
  <c r="E85" i="167" s="1"/>
  <c r="D84" i="167"/>
  <c r="D85" i="167" s="1"/>
  <c r="C84" i="167"/>
  <c r="C85" i="167" s="1"/>
  <c r="I74" i="167"/>
  <c r="H74" i="167"/>
  <c r="G74" i="167"/>
  <c r="F74" i="167"/>
  <c r="E74" i="167"/>
  <c r="D74" i="167"/>
  <c r="C74" i="167"/>
  <c r="I71" i="167"/>
  <c r="I75" i="167" s="1"/>
  <c r="H71" i="167"/>
  <c r="H75" i="167" s="1"/>
  <c r="G71" i="167"/>
  <c r="G75" i="167" s="1"/>
  <c r="F71" i="167"/>
  <c r="F75" i="167" s="1"/>
  <c r="E71" i="167"/>
  <c r="E75" i="167" s="1"/>
  <c r="D71" i="167"/>
  <c r="D75" i="167" s="1"/>
  <c r="C71" i="167"/>
  <c r="C75" i="167" s="1"/>
  <c r="I70" i="167"/>
  <c r="H70" i="167"/>
  <c r="G70" i="167"/>
  <c r="F70" i="167"/>
  <c r="E70" i="167"/>
  <c r="D70" i="167"/>
  <c r="C70" i="167"/>
  <c r="I68" i="167"/>
  <c r="I69" i="167" s="1"/>
  <c r="H68" i="167"/>
  <c r="H69" i="167" s="1"/>
  <c r="G68" i="167"/>
  <c r="G69" i="167" s="1"/>
  <c r="F68" i="167"/>
  <c r="F69" i="167" s="1"/>
  <c r="E68" i="167"/>
  <c r="E69" i="167" s="1"/>
  <c r="D68" i="167"/>
  <c r="D69" i="167" s="1"/>
  <c r="C68" i="167"/>
  <c r="C69" i="167" s="1"/>
  <c r="I60" i="167"/>
  <c r="H60" i="167"/>
  <c r="G60" i="167"/>
  <c r="F60" i="167"/>
  <c r="E60" i="167"/>
  <c r="D60" i="167"/>
  <c r="C60" i="167"/>
  <c r="I57" i="167"/>
  <c r="I61" i="167" s="1"/>
  <c r="H57" i="167"/>
  <c r="H61" i="167" s="1"/>
  <c r="G57" i="167"/>
  <c r="G61" i="167" s="1"/>
  <c r="F57" i="167"/>
  <c r="F61" i="167" s="1"/>
  <c r="E57" i="167"/>
  <c r="E61" i="167" s="1"/>
  <c r="D57" i="167"/>
  <c r="D61" i="167" s="1"/>
  <c r="C57" i="167"/>
  <c r="C61" i="167" s="1"/>
  <c r="I56" i="167"/>
  <c r="H56" i="167"/>
  <c r="G56" i="167"/>
  <c r="F56" i="167"/>
  <c r="E56" i="167"/>
  <c r="D56" i="167"/>
  <c r="C56" i="167"/>
  <c r="I54" i="167"/>
  <c r="I55" i="167" s="1"/>
  <c r="H54" i="167"/>
  <c r="H55" i="167" s="1"/>
  <c r="G54" i="167"/>
  <c r="G55" i="167" s="1"/>
  <c r="F54" i="167"/>
  <c r="F55" i="167" s="1"/>
  <c r="E54" i="167"/>
  <c r="E55" i="167" s="1"/>
  <c r="D54" i="167"/>
  <c r="D55" i="167" s="1"/>
  <c r="C54" i="167"/>
  <c r="C55" i="167" s="1"/>
  <c r="I44" i="167"/>
  <c r="H44" i="167"/>
  <c r="G44" i="167"/>
  <c r="F44" i="167"/>
  <c r="E44" i="167"/>
  <c r="D44" i="167"/>
  <c r="C44" i="167"/>
  <c r="I41" i="167"/>
  <c r="I45" i="167" s="1"/>
  <c r="H41" i="167"/>
  <c r="H45" i="167" s="1"/>
  <c r="G41" i="167"/>
  <c r="G45" i="167" s="1"/>
  <c r="F41" i="167"/>
  <c r="F45" i="167" s="1"/>
  <c r="E41" i="167"/>
  <c r="E45" i="167" s="1"/>
  <c r="D41" i="167"/>
  <c r="D45" i="167" s="1"/>
  <c r="C41" i="167"/>
  <c r="C45" i="167" s="1"/>
  <c r="I40" i="167"/>
  <c r="H40" i="167"/>
  <c r="G40" i="167"/>
  <c r="F40" i="167"/>
  <c r="E40" i="167"/>
  <c r="D40" i="167"/>
  <c r="C40" i="167"/>
  <c r="I38" i="167"/>
  <c r="I39" i="167" s="1"/>
  <c r="H38" i="167"/>
  <c r="H39" i="167" s="1"/>
  <c r="G38" i="167"/>
  <c r="G39" i="167" s="1"/>
  <c r="F38" i="167"/>
  <c r="F39" i="167" s="1"/>
  <c r="E38" i="167"/>
  <c r="E39" i="167" s="1"/>
  <c r="D38" i="167"/>
  <c r="D39" i="167" s="1"/>
  <c r="C38" i="167"/>
  <c r="C39" i="167" s="1"/>
  <c r="I30" i="167"/>
  <c r="H30" i="167"/>
  <c r="G30" i="167"/>
  <c r="F30" i="167"/>
  <c r="E30" i="167"/>
  <c r="D30" i="167"/>
  <c r="C30" i="167"/>
  <c r="I27" i="167"/>
  <c r="I31" i="167" s="1"/>
  <c r="H27" i="167"/>
  <c r="H31" i="167" s="1"/>
  <c r="G27" i="167"/>
  <c r="G31" i="167" s="1"/>
  <c r="F27" i="167"/>
  <c r="F31" i="167" s="1"/>
  <c r="E27" i="167"/>
  <c r="E31" i="167" s="1"/>
  <c r="D27" i="167"/>
  <c r="D31" i="167" s="1"/>
  <c r="C27" i="167"/>
  <c r="C31" i="167" s="1"/>
  <c r="I26" i="167"/>
  <c r="H26" i="167"/>
  <c r="G26" i="167"/>
  <c r="F26" i="167"/>
  <c r="E26" i="167"/>
  <c r="D26" i="167"/>
  <c r="C26" i="167"/>
  <c r="I24" i="167"/>
  <c r="I25" i="167" s="1"/>
  <c r="H24" i="167"/>
  <c r="H25" i="167" s="1"/>
  <c r="G24" i="167"/>
  <c r="G25" i="167" s="1"/>
  <c r="F24" i="167"/>
  <c r="F25" i="167" s="1"/>
  <c r="E24" i="167"/>
  <c r="E25" i="167" s="1"/>
  <c r="D24" i="167"/>
  <c r="D25" i="167" s="1"/>
  <c r="C24" i="167"/>
  <c r="C25" i="167" s="1"/>
  <c r="I16" i="167"/>
  <c r="H16" i="167"/>
  <c r="G16" i="167"/>
  <c r="F16" i="167"/>
  <c r="E16" i="167"/>
  <c r="D16" i="167"/>
  <c r="C16" i="167"/>
  <c r="I13" i="167"/>
  <c r="I17" i="167" s="1"/>
  <c r="H13" i="167"/>
  <c r="H17" i="167" s="1"/>
  <c r="G13" i="167"/>
  <c r="G17" i="167" s="1"/>
  <c r="F13" i="167"/>
  <c r="F17" i="167" s="1"/>
  <c r="E13" i="167"/>
  <c r="E17" i="167" s="1"/>
  <c r="D13" i="167"/>
  <c r="D17" i="167" s="1"/>
  <c r="C13" i="167"/>
  <c r="C17" i="167" s="1"/>
  <c r="I12" i="167"/>
  <c r="H12" i="167"/>
  <c r="G12" i="167"/>
  <c r="F12" i="167"/>
  <c r="E12" i="167"/>
  <c r="D12" i="167"/>
  <c r="C12" i="167"/>
  <c r="I10" i="167"/>
  <c r="I11" i="167" s="1"/>
  <c r="H10" i="167"/>
  <c r="H11" i="167" s="1"/>
  <c r="G10" i="167"/>
  <c r="G11" i="167" s="1"/>
  <c r="F10" i="167"/>
  <c r="F11" i="167" s="1"/>
  <c r="E10" i="167"/>
  <c r="E11" i="167" s="1"/>
  <c r="D10" i="167"/>
  <c r="D11" i="167" s="1"/>
  <c r="C10" i="167"/>
  <c r="C11" i="167" s="1"/>
  <c r="I192" i="166"/>
  <c r="H192" i="166"/>
  <c r="G192" i="166"/>
  <c r="F192" i="166"/>
  <c r="E192" i="166"/>
  <c r="D192" i="166"/>
  <c r="C192" i="166"/>
  <c r="I189" i="166"/>
  <c r="I193" i="166" s="1"/>
  <c r="H189" i="166"/>
  <c r="H193" i="166" s="1"/>
  <c r="G189" i="166"/>
  <c r="G193" i="166" s="1"/>
  <c r="F189" i="166"/>
  <c r="F193" i="166" s="1"/>
  <c r="E189" i="166"/>
  <c r="E193" i="166" s="1"/>
  <c r="D189" i="166"/>
  <c r="D193" i="166" s="1"/>
  <c r="C189" i="166"/>
  <c r="C193" i="166" s="1"/>
  <c r="I188" i="166"/>
  <c r="H188" i="166"/>
  <c r="G188" i="166"/>
  <c r="F188" i="166"/>
  <c r="E188" i="166"/>
  <c r="D188" i="166"/>
  <c r="C188" i="166"/>
  <c r="I186" i="166"/>
  <c r="I187" i="166" s="1"/>
  <c r="H186" i="166"/>
  <c r="H187" i="166" s="1"/>
  <c r="G186" i="166"/>
  <c r="G187" i="166" s="1"/>
  <c r="F186" i="166"/>
  <c r="F187" i="166" s="1"/>
  <c r="E186" i="166"/>
  <c r="E187" i="166" s="1"/>
  <c r="D186" i="166"/>
  <c r="D187" i="166" s="1"/>
  <c r="C186" i="166"/>
  <c r="C187" i="166" s="1"/>
  <c r="I178" i="166"/>
  <c r="H178" i="166"/>
  <c r="G178" i="166"/>
  <c r="F178" i="166"/>
  <c r="E178" i="166"/>
  <c r="D178" i="166"/>
  <c r="C178" i="166"/>
  <c r="I175" i="166"/>
  <c r="I179" i="166" s="1"/>
  <c r="H175" i="166"/>
  <c r="H179" i="166" s="1"/>
  <c r="G175" i="166"/>
  <c r="G179" i="166" s="1"/>
  <c r="F175" i="166"/>
  <c r="F179" i="166" s="1"/>
  <c r="E175" i="166"/>
  <c r="E179" i="166" s="1"/>
  <c r="D175" i="166"/>
  <c r="D179" i="166" s="1"/>
  <c r="C175" i="166"/>
  <c r="C179" i="166" s="1"/>
  <c r="I174" i="166"/>
  <c r="H174" i="166"/>
  <c r="G174" i="166"/>
  <c r="F174" i="166"/>
  <c r="E174" i="166"/>
  <c r="D174" i="166"/>
  <c r="C174" i="166"/>
  <c r="I172" i="166"/>
  <c r="I173" i="166" s="1"/>
  <c r="H172" i="166"/>
  <c r="H173" i="166" s="1"/>
  <c r="G172" i="166"/>
  <c r="G173" i="166" s="1"/>
  <c r="F172" i="166"/>
  <c r="F173" i="166" s="1"/>
  <c r="E172" i="166"/>
  <c r="E173" i="166" s="1"/>
  <c r="D172" i="166"/>
  <c r="D173" i="166" s="1"/>
  <c r="C172" i="166"/>
  <c r="C173" i="166" s="1"/>
  <c r="I164" i="166"/>
  <c r="H164" i="166"/>
  <c r="G164" i="166"/>
  <c r="F164" i="166"/>
  <c r="E164" i="166"/>
  <c r="D164" i="166"/>
  <c r="C164" i="166"/>
  <c r="I161" i="166"/>
  <c r="I165" i="166" s="1"/>
  <c r="H161" i="166"/>
  <c r="H165" i="166" s="1"/>
  <c r="G161" i="166"/>
  <c r="G165" i="166" s="1"/>
  <c r="F161" i="166"/>
  <c r="F165" i="166" s="1"/>
  <c r="E161" i="166"/>
  <c r="E165" i="166" s="1"/>
  <c r="D161" i="166"/>
  <c r="D165" i="166" s="1"/>
  <c r="C161" i="166"/>
  <c r="C165" i="166" s="1"/>
  <c r="I160" i="166"/>
  <c r="H160" i="166"/>
  <c r="G160" i="166"/>
  <c r="F160" i="166"/>
  <c r="E160" i="166"/>
  <c r="D160" i="166"/>
  <c r="C160" i="166"/>
  <c r="I158" i="166"/>
  <c r="I159" i="166" s="1"/>
  <c r="H158" i="166"/>
  <c r="H159" i="166" s="1"/>
  <c r="G158" i="166"/>
  <c r="G159" i="166" s="1"/>
  <c r="F158" i="166"/>
  <c r="F159" i="166" s="1"/>
  <c r="E158" i="166"/>
  <c r="E159" i="166" s="1"/>
  <c r="D158" i="166"/>
  <c r="D159" i="166" s="1"/>
  <c r="C158" i="166"/>
  <c r="C159" i="166" s="1"/>
  <c r="I150" i="166"/>
  <c r="H150" i="166"/>
  <c r="G150" i="166"/>
  <c r="F150" i="166"/>
  <c r="E150" i="166"/>
  <c r="D150" i="166"/>
  <c r="C150" i="166"/>
  <c r="I147" i="166"/>
  <c r="I151" i="166" s="1"/>
  <c r="H147" i="166"/>
  <c r="H151" i="166" s="1"/>
  <c r="G147" i="166"/>
  <c r="G151" i="166" s="1"/>
  <c r="F147" i="166"/>
  <c r="F151" i="166" s="1"/>
  <c r="E147" i="166"/>
  <c r="E151" i="166" s="1"/>
  <c r="D147" i="166"/>
  <c r="D151" i="166" s="1"/>
  <c r="C147" i="166"/>
  <c r="C151" i="166" s="1"/>
  <c r="I146" i="166"/>
  <c r="H146" i="166"/>
  <c r="G146" i="166"/>
  <c r="F146" i="166"/>
  <c r="E146" i="166"/>
  <c r="D146" i="166"/>
  <c r="C146" i="166"/>
  <c r="I144" i="166"/>
  <c r="I145" i="166" s="1"/>
  <c r="H144" i="166"/>
  <c r="H145" i="166" s="1"/>
  <c r="G144" i="166"/>
  <c r="G145" i="166" s="1"/>
  <c r="F144" i="166"/>
  <c r="F145" i="166" s="1"/>
  <c r="E144" i="166"/>
  <c r="E145" i="166" s="1"/>
  <c r="D144" i="166"/>
  <c r="D145" i="166" s="1"/>
  <c r="C144" i="166"/>
  <c r="C145" i="166" s="1"/>
  <c r="I136" i="166"/>
  <c r="H136" i="166"/>
  <c r="G136" i="166"/>
  <c r="F136" i="166"/>
  <c r="E136" i="166"/>
  <c r="D136" i="166"/>
  <c r="C136" i="166"/>
  <c r="I133" i="166"/>
  <c r="I137" i="166" s="1"/>
  <c r="H133" i="166"/>
  <c r="H137" i="166" s="1"/>
  <c r="G133" i="166"/>
  <c r="G137" i="166" s="1"/>
  <c r="F133" i="166"/>
  <c r="F137" i="166" s="1"/>
  <c r="E133" i="166"/>
  <c r="E137" i="166" s="1"/>
  <c r="D133" i="166"/>
  <c r="D137" i="166" s="1"/>
  <c r="C133" i="166"/>
  <c r="C137" i="166" s="1"/>
  <c r="I132" i="166"/>
  <c r="H132" i="166"/>
  <c r="G132" i="166"/>
  <c r="F132" i="166"/>
  <c r="E132" i="166"/>
  <c r="D132" i="166"/>
  <c r="C132" i="166"/>
  <c r="I130" i="166"/>
  <c r="I131" i="166" s="1"/>
  <c r="H130" i="166"/>
  <c r="H131" i="166" s="1"/>
  <c r="G130" i="166"/>
  <c r="G131" i="166" s="1"/>
  <c r="F130" i="166"/>
  <c r="F131" i="166" s="1"/>
  <c r="E130" i="166"/>
  <c r="E131" i="166" s="1"/>
  <c r="D130" i="166"/>
  <c r="D131" i="166" s="1"/>
  <c r="C130" i="166"/>
  <c r="C131" i="166" s="1"/>
  <c r="I120" i="166"/>
  <c r="H120" i="166"/>
  <c r="G120" i="166"/>
  <c r="F120" i="166"/>
  <c r="E120" i="166"/>
  <c r="D120" i="166"/>
  <c r="C120" i="166"/>
  <c r="I117" i="166"/>
  <c r="I121" i="166" s="1"/>
  <c r="H117" i="166"/>
  <c r="H121" i="166" s="1"/>
  <c r="G117" i="166"/>
  <c r="G121" i="166" s="1"/>
  <c r="F117" i="166"/>
  <c r="F121" i="166" s="1"/>
  <c r="E117" i="166"/>
  <c r="E121" i="166" s="1"/>
  <c r="D117" i="166"/>
  <c r="D121" i="166" s="1"/>
  <c r="C117" i="166"/>
  <c r="C121" i="166" s="1"/>
  <c r="I116" i="166"/>
  <c r="H116" i="166"/>
  <c r="G116" i="166"/>
  <c r="F116" i="166"/>
  <c r="E116" i="166"/>
  <c r="D116" i="166"/>
  <c r="C116" i="166"/>
  <c r="I114" i="166"/>
  <c r="I115" i="166" s="1"/>
  <c r="H114" i="166"/>
  <c r="H115" i="166" s="1"/>
  <c r="G114" i="166"/>
  <c r="G115" i="166" s="1"/>
  <c r="F114" i="166"/>
  <c r="F115" i="166" s="1"/>
  <c r="E114" i="166"/>
  <c r="E115" i="166" s="1"/>
  <c r="D114" i="166"/>
  <c r="D115" i="166" s="1"/>
  <c r="C114" i="166"/>
  <c r="C115" i="166" s="1"/>
  <c r="I104" i="166"/>
  <c r="H104" i="166"/>
  <c r="G104" i="166"/>
  <c r="F104" i="166"/>
  <c r="E104" i="166"/>
  <c r="D104" i="166"/>
  <c r="C104" i="166"/>
  <c r="I101" i="166"/>
  <c r="I105" i="166" s="1"/>
  <c r="H101" i="166"/>
  <c r="H105" i="166" s="1"/>
  <c r="G101" i="166"/>
  <c r="G105" i="166" s="1"/>
  <c r="F101" i="166"/>
  <c r="F105" i="166" s="1"/>
  <c r="E101" i="166"/>
  <c r="E105" i="166" s="1"/>
  <c r="D101" i="166"/>
  <c r="D105" i="166" s="1"/>
  <c r="C101" i="166"/>
  <c r="C105" i="166" s="1"/>
  <c r="I100" i="166"/>
  <c r="H100" i="166"/>
  <c r="G100" i="166"/>
  <c r="F100" i="166"/>
  <c r="E100" i="166"/>
  <c r="D100" i="166"/>
  <c r="C100" i="166"/>
  <c r="I98" i="166"/>
  <c r="I99" i="166" s="1"/>
  <c r="H98" i="166"/>
  <c r="H99" i="166" s="1"/>
  <c r="G98" i="166"/>
  <c r="G99" i="166" s="1"/>
  <c r="F98" i="166"/>
  <c r="F99" i="166" s="1"/>
  <c r="E98" i="166"/>
  <c r="E99" i="166" s="1"/>
  <c r="D98" i="166"/>
  <c r="D99" i="166" s="1"/>
  <c r="C98" i="166"/>
  <c r="C99" i="166" s="1"/>
  <c r="I90" i="166"/>
  <c r="H90" i="166"/>
  <c r="G90" i="166"/>
  <c r="F90" i="166"/>
  <c r="E90" i="166"/>
  <c r="D90" i="166"/>
  <c r="C90" i="166"/>
  <c r="I87" i="166"/>
  <c r="I91" i="166" s="1"/>
  <c r="H87" i="166"/>
  <c r="H91" i="166" s="1"/>
  <c r="G87" i="166"/>
  <c r="G91" i="166" s="1"/>
  <c r="F87" i="166"/>
  <c r="F91" i="166" s="1"/>
  <c r="E87" i="166"/>
  <c r="E91" i="166" s="1"/>
  <c r="D87" i="166"/>
  <c r="D91" i="166" s="1"/>
  <c r="C87" i="166"/>
  <c r="C91" i="166" s="1"/>
  <c r="I86" i="166"/>
  <c r="H86" i="166"/>
  <c r="G86" i="166"/>
  <c r="F86" i="166"/>
  <c r="E86" i="166"/>
  <c r="D86" i="166"/>
  <c r="C86" i="166"/>
  <c r="I84" i="166"/>
  <c r="I85" i="166" s="1"/>
  <c r="H84" i="166"/>
  <c r="H85" i="166" s="1"/>
  <c r="G84" i="166"/>
  <c r="G85" i="166" s="1"/>
  <c r="F84" i="166"/>
  <c r="F85" i="166" s="1"/>
  <c r="E84" i="166"/>
  <c r="E85" i="166" s="1"/>
  <c r="D84" i="166"/>
  <c r="D85" i="166" s="1"/>
  <c r="C84" i="166"/>
  <c r="C85" i="166" s="1"/>
  <c r="I74" i="166"/>
  <c r="H74" i="166"/>
  <c r="G74" i="166"/>
  <c r="F74" i="166"/>
  <c r="E74" i="166"/>
  <c r="D74" i="166"/>
  <c r="C74" i="166"/>
  <c r="I71" i="166"/>
  <c r="I75" i="166" s="1"/>
  <c r="H71" i="166"/>
  <c r="H75" i="166" s="1"/>
  <c r="G71" i="166"/>
  <c r="G75" i="166" s="1"/>
  <c r="F71" i="166"/>
  <c r="F75" i="166" s="1"/>
  <c r="E71" i="166"/>
  <c r="E75" i="166" s="1"/>
  <c r="D71" i="166"/>
  <c r="D75" i="166" s="1"/>
  <c r="C71" i="166"/>
  <c r="C75" i="166" s="1"/>
  <c r="I70" i="166"/>
  <c r="H70" i="166"/>
  <c r="G70" i="166"/>
  <c r="F70" i="166"/>
  <c r="E70" i="166"/>
  <c r="D70" i="166"/>
  <c r="C70" i="166"/>
  <c r="I68" i="166"/>
  <c r="I69" i="166" s="1"/>
  <c r="H68" i="166"/>
  <c r="H69" i="166" s="1"/>
  <c r="G68" i="166"/>
  <c r="G69" i="166" s="1"/>
  <c r="F68" i="166"/>
  <c r="F69" i="166" s="1"/>
  <c r="E68" i="166"/>
  <c r="E69" i="166" s="1"/>
  <c r="D68" i="166"/>
  <c r="D69" i="166" s="1"/>
  <c r="C68" i="166"/>
  <c r="C69" i="166" s="1"/>
  <c r="I60" i="166"/>
  <c r="H60" i="166"/>
  <c r="G60" i="166"/>
  <c r="F60" i="166"/>
  <c r="E60" i="166"/>
  <c r="D60" i="166"/>
  <c r="C60" i="166"/>
  <c r="I57" i="166"/>
  <c r="I61" i="166" s="1"/>
  <c r="H57" i="166"/>
  <c r="H61" i="166" s="1"/>
  <c r="G57" i="166"/>
  <c r="G61" i="166" s="1"/>
  <c r="F57" i="166"/>
  <c r="F61" i="166" s="1"/>
  <c r="E57" i="166"/>
  <c r="E61" i="166" s="1"/>
  <c r="D57" i="166"/>
  <c r="D61" i="166" s="1"/>
  <c r="C57" i="166"/>
  <c r="C61" i="166" s="1"/>
  <c r="I56" i="166"/>
  <c r="H56" i="166"/>
  <c r="G56" i="166"/>
  <c r="F56" i="166"/>
  <c r="E56" i="166"/>
  <c r="D56" i="166"/>
  <c r="C56" i="166"/>
  <c r="I54" i="166"/>
  <c r="I55" i="166" s="1"/>
  <c r="H54" i="166"/>
  <c r="H55" i="166" s="1"/>
  <c r="G54" i="166"/>
  <c r="G55" i="166" s="1"/>
  <c r="F54" i="166"/>
  <c r="F55" i="166" s="1"/>
  <c r="E54" i="166"/>
  <c r="E55" i="166" s="1"/>
  <c r="D54" i="166"/>
  <c r="D55" i="166" s="1"/>
  <c r="C54" i="166"/>
  <c r="C55" i="166" s="1"/>
  <c r="I44" i="166"/>
  <c r="H44" i="166"/>
  <c r="G44" i="166"/>
  <c r="F44" i="166"/>
  <c r="E44" i="166"/>
  <c r="D44" i="166"/>
  <c r="C44" i="166"/>
  <c r="I41" i="166"/>
  <c r="I45" i="166" s="1"/>
  <c r="H41" i="166"/>
  <c r="H45" i="166" s="1"/>
  <c r="G41" i="166"/>
  <c r="G45" i="166" s="1"/>
  <c r="F41" i="166"/>
  <c r="F45" i="166" s="1"/>
  <c r="E41" i="166"/>
  <c r="E45" i="166" s="1"/>
  <c r="D41" i="166"/>
  <c r="D45" i="166" s="1"/>
  <c r="C41" i="166"/>
  <c r="C45" i="166" s="1"/>
  <c r="I40" i="166"/>
  <c r="H40" i="166"/>
  <c r="G40" i="166"/>
  <c r="F40" i="166"/>
  <c r="E40" i="166"/>
  <c r="D40" i="166"/>
  <c r="C40" i="166"/>
  <c r="I38" i="166"/>
  <c r="I39" i="166" s="1"/>
  <c r="H38" i="166"/>
  <c r="H39" i="166" s="1"/>
  <c r="G38" i="166"/>
  <c r="G39" i="166" s="1"/>
  <c r="F38" i="166"/>
  <c r="F39" i="166" s="1"/>
  <c r="E38" i="166"/>
  <c r="E39" i="166" s="1"/>
  <c r="D38" i="166"/>
  <c r="D39" i="166" s="1"/>
  <c r="C38" i="166"/>
  <c r="C39" i="166" s="1"/>
  <c r="I30" i="166"/>
  <c r="H30" i="166"/>
  <c r="G30" i="166"/>
  <c r="F30" i="166"/>
  <c r="E30" i="166"/>
  <c r="D30" i="166"/>
  <c r="C30" i="166"/>
  <c r="I27" i="166"/>
  <c r="I31" i="166" s="1"/>
  <c r="H27" i="166"/>
  <c r="H31" i="166" s="1"/>
  <c r="G27" i="166"/>
  <c r="G31" i="166" s="1"/>
  <c r="F27" i="166"/>
  <c r="F31" i="166" s="1"/>
  <c r="E27" i="166"/>
  <c r="E31" i="166" s="1"/>
  <c r="D27" i="166"/>
  <c r="D31" i="166" s="1"/>
  <c r="C27" i="166"/>
  <c r="C31" i="166" s="1"/>
  <c r="I26" i="166"/>
  <c r="H26" i="166"/>
  <c r="G26" i="166"/>
  <c r="F26" i="166"/>
  <c r="E26" i="166"/>
  <c r="D26" i="166"/>
  <c r="C26" i="166"/>
  <c r="I24" i="166"/>
  <c r="I25" i="166" s="1"/>
  <c r="H24" i="166"/>
  <c r="H25" i="166" s="1"/>
  <c r="G24" i="166"/>
  <c r="G25" i="166" s="1"/>
  <c r="F24" i="166"/>
  <c r="F25" i="166" s="1"/>
  <c r="E24" i="166"/>
  <c r="E25" i="166" s="1"/>
  <c r="D24" i="166"/>
  <c r="D25" i="166" s="1"/>
  <c r="C24" i="166"/>
  <c r="C25" i="166" s="1"/>
  <c r="I16" i="166"/>
  <c r="H16" i="166"/>
  <c r="G16" i="166"/>
  <c r="F16" i="166"/>
  <c r="E16" i="166"/>
  <c r="D16" i="166"/>
  <c r="C16" i="166"/>
  <c r="I13" i="166"/>
  <c r="I17" i="166" s="1"/>
  <c r="H13" i="166"/>
  <c r="H17" i="166" s="1"/>
  <c r="G13" i="166"/>
  <c r="G17" i="166" s="1"/>
  <c r="F13" i="166"/>
  <c r="F17" i="166" s="1"/>
  <c r="E13" i="166"/>
  <c r="E17" i="166" s="1"/>
  <c r="D13" i="166"/>
  <c r="D17" i="166" s="1"/>
  <c r="C13" i="166"/>
  <c r="C17" i="166" s="1"/>
  <c r="I12" i="166"/>
  <c r="H12" i="166"/>
  <c r="G12" i="166"/>
  <c r="F12" i="166"/>
  <c r="E12" i="166"/>
  <c r="D12" i="166"/>
  <c r="C12" i="166"/>
  <c r="I10" i="166"/>
  <c r="I11" i="166" s="1"/>
  <c r="H10" i="166"/>
  <c r="H11" i="166" s="1"/>
  <c r="G10" i="166"/>
  <c r="G11" i="166" s="1"/>
  <c r="F10" i="166"/>
  <c r="F11" i="166" s="1"/>
  <c r="E10" i="166"/>
  <c r="E11" i="166" s="1"/>
  <c r="D10" i="166"/>
  <c r="D11" i="166" s="1"/>
  <c r="C10" i="166"/>
  <c r="C11" i="166" s="1"/>
  <c r="I192" i="165"/>
  <c r="H192" i="165"/>
  <c r="G192" i="165"/>
  <c r="F192" i="165"/>
  <c r="E192" i="165"/>
  <c r="D192" i="165"/>
  <c r="C192" i="165"/>
  <c r="I189" i="165"/>
  <c r="I193" i="165" s="1"/>
  <c r="H189" i="165"/>
  <c r="H193" i="165" s="1"/>
  <c r="G189" i="165"/>
  <c r="G193" i="165" s="1"/>
  <c r="F189" i="165"/>
  <c r="F193" i="165" s="1"/>
  <c r="E189" i="165"/>
  <c r="E193" i="165" s="1"/>
  <c r="D189" i="165"/>
  <c r="D193" i="165" s="1"/>
  <c r="C189" i="165"/>
  <c r="C193" i="165" s="1"/>
  <c r="I188" i="165"/>
  <c r="H188" i="165"/>
  <c r="G188" i="165"/>
  <c r="F188" i="165"/>
  <c r="E188" i="165"/>
  <c r="D188" i="165"/>
  <c r="C188" i="165"/>
  <c r="I186" i="165"/>
  <c r="I187" i="165" s="1"/>
  <c r="H186" i="165"/>
  <c r="H187" i="165" s="1"/>
  <c r="G186" i="165"/>
  <c r="G187" i="165" s="1"/>
  <c r="F186" i="165"/>
  <c r="F187" i="165" s="1"/>
  <c r="E186" i="165"/>
  <c r="E187" i="165" s="1"/>
  <c r="D186" i="165"/>
  <c r="D187" i="165" s="1"/>
  <c r="C186" i="165"/>
  <c r="C187" i="165" s="1"/>
  <c r="I178" i="165"/>
  <c r="H178" i="165"/>
  <c r="G178" i="165"/>
  <c r="F178" i="165"/>
  <c r="E178" i="165"/>
  <c r="D178" i="165"/>
  <c r="C178" i="165"/>
  <c r="I175" i="165"/>
  <c r="I179" i="165" s="1"/>
  <c r="H175" i="165"/>
  <c r="H179" i="165" s="1"/>
  <c r="G175" i="165"/>
  <c r="G179" i="165" s="1"/>
  <c r="F175" i="165"/>
  <c r="F179" i="165" s="1"/>
  <c r="E175" i="165"/>
  <c r="E179" i="165" s="1"/>
  <c r="D175" i="165"/>
  <c r="D179" i="165" s="1"/>
  <c r="C175" i="165"/>
  <c r="C179" i="165" s="1"/>
  <c r="I174" i="165"/>
  <c r="H174" i="165"/>
  <c r="G174" i="165"/>
  <c r="F174" i="165"/>
  <c r="E174" i="165"/>
  <c r="D174" i="165"/>
  <c r="C174" i="165"/>
  <c r="I172" i="165"/>
  <c r="I173" i="165" s="1"/>
  <c r="H172" i="165"/>
  <c r="H173" i="165" s="1"/>
  <c r="G172" i="165"/>
  <c r="G173" i="165" s="1"/>
  <c r="F172" i="165"/>
  <c r="F173" i="165" s="1"/>
  <c r="E172" i="165"/>
  <c r="E173" i="165" s="1"/>
  <c r="D172" i="165"/>
  <c r="D173" i="165" s="1"/>
  <c r="C172" i="165"/>
  <c r="C173" i="165" s="1"/>
  <c r="I164" i="165"/>
  <c r="H164" i="165"/>
  <c r="G164" i="165"/>
  <c r="F164" i="165"/>
  <c r="E164" i="165"/>
  <c r="D164" i="165"/>
  <c r="C164" i="165"/>
  <c r="I161" i="165"/>
  <c r="I165" i="165" s="1"/>
  <c r="H161" i="165"/>
  <c r="H165" i="165" s="1"/>
  <c r="G161" i="165"/>
  <c r="G165" i="165" s="1"/>
  <c r="F161" i="165"/>
  <c r="F165" i="165" s="1"/>
  <c r="E161" i="165"/>
  <c r="E165" i="165" s="1"/>
  <c r="D161" i="165"/>
  <c r="D165" i="165" s="1"/>
  <c r="C161" i="165"/>
  <c r="C165" i="165" s="1"/>
  <c r="I160" i="165"/>
  <c r="H160" i="165"/>
  <c r="G160" i="165"/>
  <c r="F160" i="165"/>
  <c r="E160" i="165"/>
  <c r="D160" i="165"/>
  <c r="C160" i="165"/>
  <c r="I158" i="165"/>
  <c r="I159" i="165" s="1"/>
  <c r="H158" i="165"/>
  <c r="H159" i="165" s="1"/>
  <c r="G158" i="165"/>
  <c r="G159" i="165" s="1"/>
  <c r="F158" i="165"/>
  <c r="F159" i="165" s="1"/>
  <c r="E158" i="165"/>
  <c r="E159" i="165" s="1"/>
  <c r="D158" i="165"/>
  <c r="D159" i="165" s="1"/>
  <c r="C158" i="165"/>
  <c r="C159" i="165" s="1"/>
  <c r="I150" i="165"/>
  <c r="H150" i="165"/>
  <c r="G150" i="165"/>
  <c r="F150" i="165"/>
  <c r="E150" i="165"/>
  <c r="D150" i="165"/>
  <c r="C150" i="165"/>
  <c r="I147" i="165"/>
  <c r="I151" i="165" s="1"/>
  <c r="H147" i="165"/>
  <c r="H151" i="165" s="1"/>
  <c r="G147" i="165"/>
  <c r="G151" i="165" s="1"/>
  <c r="F147" i="165"/>
  <c r="F151" i="165" s="1"/>
  <c r="E147" i="165"/>
  <c r="E151" i="165" s="1"/>
  <c r="D147" i="165"/>
  <c r="D151" i="165" s="1"/>
  <c r="C147" i="165"/>
  <c r="C151" i="165" s="1"/>
  <c r="I146" i="165"/>
  <c r="H146" i="165"/>
  <c r="G146" i="165"/>
  <c r="F146" i="165"/>
  <c r="E146" i="165"/>
  <c r="D146" i="165"/>
  <c r="C146" i="165"/>
  <c r="I144" i="165"/>
  <c r="I145" i="165" s="1"/>
  <c r="H144" i="165"/>
  <c r="H145" i="165" s="1"/>
  <c r="G144" i="165"/>
  <c r="G145" i="165" s="1"/>
  <c r="F144" i="165"/>
  <c r="F145" i="165" s="1"/>
  <c r="E144" i="165"/>
  <c r="E145" i="165" s="1"/>
  <c r="D144" i="165"/>
  <c r="D145" i="165" s="1"/>
  <c r="C144" i="165"/>
  <c r="C145" i="165" s="1"/>
  <c r="I136" i="165"/>
  <c r="H136" i="165"/>
  <c r="G136" i="165"/>
  <c r="F136" i="165"/>
  <c r="E136" i="165"/>
  <c r="D136" i="165"/>
  <c r="C136" i="165"/>
  <c r="I133" i="165"/>
  <c r="I137" i="165" s="1"/>
  <c r="H133" i="165"/>
  <c r="H137" i="165" s="1"/>
  <c r="G133" i="165"/>
  <c r="G137" i="165" s="1"/>
  <c r="F133" i="165"/>
  <c r="F137" i="165" s="1"/>
  <c r="E133" i="165"/>
  <c r="E137" i="165" s="1"/>
  <c r="D133" i="165"/>
  <c r="D137" i="165" s="1"/>
  <c r="C133" i="165"/>
  <c r="C137" i="165" s="1"/>
  <c r="I132" i="165"/>
  <c r="H132" i="165"/>
  <c r="G132" i="165"/>
  <c r="F132" i="165"/>
  <c r="E132" i="165"/>
  <c r="D132" i="165"/>
  <c r="C132" i="165"/>
  <c r="I130" i="165"/>
  <c r="I131" i="165" s="1"/>
  <c r="H130" i="165"/>
  <c r="H131" i="165" s="1"/>
  <c r="G130" i="165"/>
  <c r="G131" i="165" s="1"/>
  <c r="F130" i="165"/>
  <c r="F131" i="165" s="1"/>
  <c r="E130" i="165"/>
  <c r="E131" i="165" s="1"/>
  <c r="D130" i="165"/>
  <c r="D131" i="165" s="1"/>
  <c r="C130" i="165"/>
  <c r="C131" i="165" s="1"/>
  <c r="I120" i="165"/>
  <c r="H120" i="165"/>
  <c r="G120" i="165"/>
  <c r="F120" i="165"/>
  <c r="E120" i="165"/>
  <c r="D120" i="165"/>
  <c r="C120" i="165"/>
  <c r="I117" i="165"/>
  <c r="I121" i="165" s="1"/>
  <c r="H117" i="165"/>
  <c r="H121" i="165" s="1"/>
  <c r="G117" i="165"/>
  <c r="G121" i="165" s="1"/>
  <c r="F117" i="165"/>
  <c r="F121" i="165" s="1"/>
  <c r="E117" i="165"/>
  <c r="E121" i="165" s="1"/>
  <c r="D117" i="165"/>
  <c r="D121" i="165" s="1"/>
  <c r="C117" i="165"/>
  <c r="C121" i="165" s="1"/>
  <c r="I116" i="165"/>
  <c r="H116" i="165"/>
  <c r="G116" i="165"/>
  <c r="F116" i="165"/>
  <c r="E116" i="165"/>
  <c r="D116" i="165"/>
  <c r="C116" i="165"/>
  <c r="I114" i="165"/>
  <c r="I115" i="165" s="1"/>
  <c r="H114" i="165"/>
  <c r="H115" i="165" s="1"/>
  <c r="G114" i="165"/>
  <c r="G115" i="165" s="1"/>
  <c r="F114" i="165"/>
  <c r="F115" i="165" s="1"/>
  <c r="E114" i="165"/>
  <c r="E115" i="165" s="1"/>
  <c r="D114" i="165"/>
  <c r="D115" i="165" s="1"/>
  <c r="C114" i="165"/>
  <c r="C115" i="165" s="1"/>
  <c r="I104" i="165"/>
  <c r="H104" i="165"/>
  <c r="G104" i="165"/>
  <c r="F104" i="165"/>
  <c r="E104" i="165"/>
  <c r="D104" i="165"/>
  <c r="C104" i="165"/>
  <c r="I101" i="165"/>
  <c r="I105" i="165" s="1"/>
  <c r="H101" i="165"/>
  <c r="H105" i="165" s="1"/>
  <c r="G101" i="165"/>
  <c r="G105" i="165" s="1"/>
  <c r="F101" i="165"/>
  <c r="F105" i="165" s="1"/>
  <c r="E101" i="165"/>
  <c r="E105" i="165" s="1"/>
  <c r="D101" i="165"/>
  <c r="D105" i="165" s="1"/>
  <c r="C101" i="165"/>
  <c r="C105" i="165" s="1"/>
  <c r="I100" i="165"/>
  <c r="H100" i="165"/>
  <c r="G100" i="165"/>
  <c r="F100" i="165"/>
  <c r="E100" i="165"/>
  <c r="D100" i="165"/>
  <c r="C100" i="165"/>
  <c r="I98" i="165"/>
  <c r="I99" i="165" s="1"/>
  <c r="H98" i="165"/>
  <c r="H99" i="165" s="1"/>
  <c r="G98" i="165"/>
  <c r="G99" i="165" s="1"/>
  <c r="F98" i="165"/>
  <c r="F99" i="165" s="1"/>
  <c r="E98" i="165"/>
  <c r="E99" i="165" s="1"/>
  <c r="D98" i="165"/>
  <c r="D99" i="165" s="1"/>
  <c r="C98" i="165"/>
  <c r="C99" i="165" s="1"/>
  <c r="I90" i="165"/>
  <c r="H90" i="165"/>
  <c r="G90" i="165"/>
  <c r="F90" i="165"/>
  <c r="E90" i="165"/>
  <c r="D90" i="165"/>
  <c r="C90" i="165"/>
  <c r="I87" i="165"/>
  <c r="I91" i="165" s="1"/>
  <c r="H87" i="165"/>
  <c r="H91" i="165" s="1"/>
  <c r="G87" i="165"/>
  <c r="G91" i="165" s="1"/>
  <c r="F87" i="165"/>
  <c r="F91" i="165" s="1"/>
  <c r="E87" i="165"/>
  <c r="E91" i="165" s="1"/>
  <c r="D87" i="165"/>
  <c r="D91" i="165" s="1"/>
  <c r="C87" i="165"/>
  <c r="C91" i="165" s="1"/>
  <c r="I86" i="165"/>
  <c r="H86" i="165"/>
  <c r="G86" i="165"/>
  <c r="F86" i="165"/>
  <c r="E86" i="165"/>
  <c r="D86" i="165"/>
  <c r="C86" i="165"/>
  <c r="I84" i="165"/>
  <c r="I85" i="165" s="1"/>
  <c r="H84" i="165"/>
  <c r="H85" i="165" s="1"/>
  <c r="G84" i="165"/>
  <c r="G85" i="165" s="1"/>
  <c r="F84" i="165"/>
  <c r="F85" i="165" s="1"/>
  <c r="E84" i="165"/>
  <c r="E85" i="165" s="1"/>
  <c r="D84" i="165"/>
  <c r="D85" i="165" s="1"/>
  <c r="C84" i="165"/>
  <c r="C85" i="165" s="1"/>
  <c r="I74" i="165"/>
  <c r="H74" i="165"/>
  <c r="G74" i="165"/>
  <c r="F74" i="165"/>
  <c r="E74" i="165"/>
  <c r="D74" i="165"/>
  <c r="C74" i="165"/>
  <c r="I71" i="165"/>
  <c r="I75" i="165" s="1"/>
  <c r="H71" i="165"/>
  <c r="H75" i="165" s="1"/>
  <c r="G71" i="165"/>
  <c r="G75" i="165" s="1"/>
  <c r="F71" i="165"/>
  <c r="F75" i="165" s="1"/>
  <c r="E71" i="165"/>
  <c r="E75" i="165" s="1"/>
  <c r="D71" i="165"/>
  <c r="D75" i="165" s="1"/>
  <c r="C71" i="165"/>
  <c r="C75" i="165" s="1"/>
  <c r="I70" i="165"/>
  <c r="H70" i="165"/>
  <c r="G70" i="165"/>
  <c r="F70" i="165"/>
  <c r="E70" i="165"/>
  <c r="D70" i="165"/>
  <c r="C70" i="165"/>
  <c r="I68" i="165"/>
  <c r="I69" i="165" s="1"/>
  <c r="H68" i="165"/>
  <c r="H69" i="165" s="1"/>
  <c r="G68" i="165"/>
  <c r="G69" i="165" s="1"/>
  <c r="F68" i="165"/>
  <c r="F69" i="165" s="1"/>
  <c r="E68" i="165"/>
  <c r="E69" i="165" s="1"/>
  <c r="D68" i="165"/>
  <c r="D69" i="165" s="1"/>
  <c r="C68" i="165"/>
  <c r="C69" i="165" s="1"/>
  <c r="I60" i="165"/>
  <c r="H60" i="165"/>
  <c r="G60" i="165"/>
  <c r="F60" i="165"/>
  <c r="E60" i="165"/>
  <c r="D60" i="165"/>
  <c r="C60" i="165"/>
  <c r="I57" i="165"/>
  <c r="I61" i="165" s="1"/>
  <c r="H57" i="165"/>
  <c r="H61" i="165" s="1"/>
  <c r="G57" i="165"/>
  <c r="G61" i="165" s="1"/>
  <c r="F57" i="165"/>
  <c r="F61" i="165" s="1"/>
  <c r="E57" i="165"/>
  <c r="E61" i="165" s="1"/>
  <c r="D57" i="165"/>
  <c r="D61" i="165" s="1"/>
  <c r="C57" i="165"/>
  <c r="C61" i="165" s="1"/>
  <c r="I56" i="165"/>
  <c r="H56" i="165"/>
  <c r="G56" i="165"/>
  <c r="F56" i="165"/>
  <c r="E56" i="165"/>
  <c r="D56" i="165"/>
  <c r="C56" i="165"/>
  <c r="I54" i="165"/>
  <c r="I55" i="165" s="1"/>
  <c r="H54" i="165"/>
  <c r="H55" i="165" s="1"/>
  <c r="G54" i="165"/>
  <c r="G55" i="165" s="1"/>
  <c r="F54" i="165"/>
  <c r="F55" i="165" s="1"/>
  <c r="E54" i="165"/>
  <c r="E55" i="165" s="1"/>
  <c r="D54" i="165"/>
  <c r="D55" i="165" s="1"/>
  <c r="C54" i="165"/>
  <c r="C55" i="165" s="1"/>
  <c r="I44" i="165"/>
  <c r="H44" i="165"/>
  <c r="G44" i="165"/>
  <c r="F44" i="165"/>
  <c r="E44" i="165"/>
  <c r="D44" i="165"/>
  <c r="C44" i="165"/>
  <c r="I41" i="165"/>
  <c r="I45" i="165" s="1"/>
  <c r="H41" i="165"/>
  <c r="H45" i="165" s="1"/>
  <c r="G41" i="165"/>
  <c r="G45" i="165" s="1"/>
  <c r="F41" i="165"/>
  <c r="F45" i="165" s="1"/>
  <c r="E41" i="165"/>
  <c r="E45" i="165" s="1"/>
  <c r="D41" i="165"/>
  <c r="D45" i="165" s="1"/>
  <c r="C41" i="165"/>
  <c r="C45" i="165" s="1"/>
  <c r="I40" i="165"/>
  <c r="H40" i="165"/>
  <c r="G40" i="165"/>
  <c r="F40" i="165"/>
  <c r="E40" i="165"/>
  <c r="D40" i="165"/>
  <c r="C40" i="165"/>
  <c r="I38" i="165"/>
  <c r="I39" i="165" s="1"/>
  <c r="H38" i="165"/>
  <c r="H39" i="165" s="1"/>
  <c r="G38" i="165"/>
  <c r="G39" i="165" s="1"/>
  <c r="F38" i="165"/>
  <c r="F39" i="165" s="1"/>
  <c r="E38" i="165"/>
  <c r="E39" i="165" s="1"/>
  <c r="D38" i="165"/>
  <c r="D39" i="165" s="1"/>
  <c r="C38" i="165"/>
  <c r="C39" i="165" s="1"/>
  <c r="I30" i="165"/>
  <c r="H30" i="165"/>
  <c r="G30" i="165"/>
  <c r="F30" i="165"/>
  <c r="E30" i="165"/>
  <c r="D30" i="165"/>
  <c r="C30" i="165"/>
  <c r="I27" i="165"/>
  <c r="I31" i="165" s="1"/>
  <c r="H27" i="165"/>
  <c r="H31" i="165" s="1"/>
  <c r="G27" i="165"/>
  <c r="G31" i="165" s="1"/>
  <c r="F27" i="165"/>
  <c r="F31" i="165" s="1"/>
  <c r="E27" i="165"/>
  <c r="E31" i="165" s="1"/>
  <c r="D27" i="165"/>
  <c r="D31" i="165" s="1"/>
  <c r="C27" i="165"/>
  <c r="C31" i="165" s="1"/>
  <c r="I26" i="165"/>
  <c r="H26" i="165"/>
  <c r="G26" i="165"/>
  <c r="F26" i="165"/>
  <c r="E26" i="165"/>
  <c r="D26" i="165"/>
  <c r="C26" i="165"/>
  <c r="I24" i="165"/>
  <c r="I25" i="165" s="1"/>
  <c r="H24" i="165"/>
  <c r="H25" i="165" s="1"/>
  <c r="G24" i="165"/>
  <c r="G25" i="165" s="1"/>
  <c r="F24" i="165"/>
  <c r="F25" i="165" s="1"/>
  <c r="E24" i="165"/>
  <c r="E25" i="165" s="1"/>
  <c r="D24" i="165"/>
  <c r="D25" i="165" s="1"/>
  <c r="C24" i="165"/>
  <c r="C25" i="165" s="1"/>
  <c r="I16" i="165"/>
  <c r="H16" i="165"/>
  <c r="G16" i="165"/>
  <c r="F16" i="165"/>
  <c r="E16" i="165"/>
  <c r="D16" i="165"/>
  <c r="C16" i="165"/>
  <c r="I13" i="165"/>
  <c r="I17" i="165" s="1"/>
  <c r="H13" i="165"/>
  <c r="H17" i="165" s="1"/>
  <c r="G13" i="165"/>
  <c r="G17" i="165" s="1"/>
  <c r="F13" i="165"/>
  <c r="F17" i="165" s="1"/>
  <c r="E13" i="165"/>
  <c r="E17" i="165" s="1"/>
  <c r="D13" i="165"/>
  <c r="D17" i="165" s="1"/>
  <c r="C13" i="165"/>
  <c r="C17" i="165" s="1"/>
  <c r="I12" i="165"/>
  <c r="H12" i="165"/>
  <c r="G12" i="165"/>
  <c r="F12" i="165"/>
  <c r="E12" i="165"/>
  <c r="D12" i="165"/>
  <c r="C12" i="165"/>
  <c r="I10" i="165"/>
  <c r="I11" i="165" s="1"/>
  <c r="H10" i="165"/>
  <c r="H11" i="165" s="1"/>
  <c r="G10" i="165"/>
  <c r="G11" i="165" s="1"/>
  <c r="F10" i="165"/>
  <c r="F11" i="165" s="1"/>
  <c r="E10" i="165"/>
  <c r="E11" i="165" s="1"/>
  <c r="D10" i="165"/>
  <c r="D11" i="165" s="1"/>
  <c r="C10" i="165"/>
  <c r="C11" i="165" s="1"/>
  <c r="I192" i="164"/>
  <c r="H192" i="164"/>
  <c r="G192" i="164"/>
  <c r="F192" i="164"/>
  <c r="E192" i="164"/>
  <c r="D192" i="164"/>
  <c r="C192" i="164"/>
  <c r="I189" i="164"/>
  <c r="I193" i="164" s="1"/>
  <c r="H189" i="164"/>
  <c r="H193" i="164" s="1"/>
  <c r="G189" i="164"/>
  <c r="G193" i="164" s="1"/>
  <c r="F189" i="164"/>
  <c r="F193" i="164" s="1"/>
  <c r="E189" i="164"/>
  <c r="E193" i="164" s="1"/>
  <c r="D189" i="164"/>
  <c r="D193" i="164" s="1"/>
  <c r="C189" i="164"/>
  <c r="C193" i="164" s="1"/>
  <c r="I188" i="164"/>
  <c r="H188" i="164"/>
  <c r="G188" i="164"/>
  <c r="F188" i="164"/>
  <c r="E188" i="164"/>
  <c r="D188" i="164"/>
  <c r="C188" i="164"/>
  <c r="I186" i="164"/>
  <c r="I187" i="164" s="1"/>
  <c r="H186" i="164"/>
  <c r="H187" i="164" s="1"/>
  <c r="G186" i="164"/>
  <c r="G187" i="164" s="1"/>
  <c r="F186" i="164"/>
  <c r="F187" i="164" s="1"/>
  <c r="E186" i="164"/>
  <c r="E187" i="164" s="1"/>
  <c r="D186" i="164"/>
  <c r="D187" i="164" s="1"/>
  <c r="C186" i="164"/>
  <c r="C187" i="164" s="1"/>
  <c r="I178" i="164"/>
  <c r="H178" i="164"/>
  <c r="G178" i="164"/>
  <c r="F178" i="164"/>
  <c r="E178" i="164"/>
  <c r="D178" i="164"/>
  <c r="C178" i="164"/>
  <c r="I175" i="164"/>
  <c r="I179" i="164" s="1"/>
  <c r="H175" i="164"/>
  <c r="H179" i="164" s="1"/>
  <c r="G175" i="164"/>
  <c r="G179" i="164" s="1"/>
  <c r="F175" i="164"/>
  <c r="F179" i="164" s="1"/>
  <c r="E175" i="164"/>
  <c r="E179" i="164" s="1"/>
  <c r="D175" i="164"/>
  <c r="D179" i="164" s="1"/>
  <c r="C175" i="164"/>
  <c r="C179" i="164" s="1"/>
  <c r="I174" i="164"/>
  <c r="H174" i="164"/>
  <c r="G174" i="164"/>
  <c r="F174" i="164"/>
  <c r="E174" i="164"/>
  <c r="D174" i="164"/>
  <c r="C174" i="164"/>
  <c r="I172" i="164"/>
  <c r="I173" i="164" s="1"/>
  <c r="H172" i="164"/>
  <c r="H173" i="164" s="1"/>
  <c r="G172" i="164"/>
  <c r="G173" i="164" s="1"/>
  <c r="F172" i="164"/>
  <c r="F173" i="164" s="1"/>
  <c r="E172" i="164"/>
  <c r="E173" i="164" s="1"/>
  <c r="D172" i="164"/>
  <c r="D173" i="164" s="1"/>
  <c r="C172" i="164"/>
  <c r="C173" i="164" s="1"/>
  <c r="I164" i="164"/>
  <c r="H164" i="164"/>
  <c r="G164" i="164"/>
  <c r="F164" i="164"/>
  <c r="E164" i="164"/>
  <c r="D164" i="164"/>
  <c r="C164" i="164"/>
  <c r="I161" i="164"/>
  <c r="I165" i="164" s="1"/>
  <c r="H161" i="164"/>
  <c r="H165" i="164" s="1"/>
  <c r="G161" i="164"/>
  <c r="G165" i="164" s="1"/>
  <c r="F161" i="164"/>
  <c r="F165" i="164" s="1"/>
  <c r="E161" i="164"/>
  <c r="E165" i="164" s="1"/>
  <c r="D161" i="164"/>
  <c r="D165" i="164" s="1"/>
  <c r="C161" i="164"/>
  <c r="C165" i="164" s="1"/>
  <c r="I160" i="164"/>
  <c r="H160" i="164"/>
  <c r="G160" i="164"/>
  <c r="F160" i="164"/>
  <c r="E160" i="164"/>
  <c r="D160" i="164"/>
  <c r="C160" i="164"/>
  <c r="I158" i="164"/>
  <c r="I159" i="164" s="1"/>
  <c r="H158" i="164"/>
  <c r="H159" i="164" s="1"/>
  <c r="G158" i="164"/>
  <c r="G159" i="164" s="1"/>
  <c r="F158" i="164"/>
  <c r="F159" i="164" s="1"/>
  <c r="E158" i="164"/>
  <c r="E159" i="164" s="1"/>
  <c r="D158" i="164"/>
  <c r="D159" i="164" s="1"/>
  <c r="C158" i="164"/>
  <c r="C159" i="164" s="1"/>
  <c r="I150" i="164"/>
  <c r="H150" i="164"/>
  <c r="G150" i="164"/>
  <c r="F150" i="164"/>
  <c r="E150" i="164"/>
  <c r="D150" i="164"/>
  <c r="C150" i="164"/>
  <c r="I147" i="164"/>
  <c r="I151" i="164" s="1"/>
  <c r="H147" i="164"/>
  <c r="H151" i="164" s="1"/>
  <c r="G147" i="164"/>
  <c r="G151" i="164" s="1"/>
  <c r="F147" i="164"/>
  <c r="F151" i="164" s="1"/>
  <c r="E147" i="164"/>
  <c r="E151" i="164" s="1"/>
  <c r="D147" i="164"/>
  <c r="D151" i="164" s="1"/>
  <c r="C147" i="164"/>
  <c r="C151" i="164" s="1"/>
  <c r="I146" i="164"/>
  <c r="H146" i="164"/>
  <c r="G146" i="164"/>
  <c r="F146" i="164"/>
  <c r="E146" i="164"/>
  <c r="D146" i="164"/>
  <c r="C146" i="164"/>
  <c r="I144" i="164"/>
  <c r="I145" i="164" s="1"/>
  <c r="H144" i="164"/>
  <c r="H145" i="164" s="1"/>
  <c r="G144" i="164"/>
  <c r="G145" i="164" s="1"/>
  <c r="F144" i="164"/>
  <c r="F145" i="164" s="1"/>
  <c r="E144" i="164"/>
  <c r="E145" i="164" s="1"/>
  <c r="D144" i="164"/>
  <c r="D145" i="164" s="1"/>
  <c r="C144" i="164"/>
  <c r="C145" i="164" s="1"/>
  <c r="I136" i="164"/>
  <c r="H136" i="164"/>
  <c r="G136" i="164"/>
  <c r="F136" i="164"/>
  <c r="E136" i="164"/>
  <c r="D136" i="164"/>
  <c r="C136" i="164"/>
  <c r="I133" i="164"/>
  <c r="I137" i="164" s="1"/>
  <c r="H133" i="164"/>
  <c r="H137" i="164" s="1"/>
  <c r="G133" i="164"/>
  <c r="G137" i="164" s="1"/>
  <c r="F133" i="164"/>
  <c r="F137" i="164" s="1"/>
  <c r="E133" i="164"/>
  <c r="E137" i="164" s="1"/>
  <c r="D133" i="164"/>
  <c r="D137" i="164" s="1"/>
  <c r="C133" i="164"/>
  <c r="C137" i="164" s="1"/>
  <c r="I132" i="164"/>
  <c r="H132" i="164"/>
  <c r="G132" i="164"/>
  <c r="F132" i="164"/>
  <c r="E132" i="164"/>
  <c r="D132" i="164"/>
  <c r="C132" i="164"/>
  <c r="I130" i="164"/>
  <c r="I131" i="164" s="1"/>
  <c r="H130" i="164"/>
  <c r="H131" i="164" s="1"/>
  <c r="G130" i="164"/>
  <c r="G131" i="164" s="1"/>
  <c r="F130" i="164"/>
  <c r="F131" i="164" s="1"/>
  <c r="E130" i="164"/>
  <c r="E131" i="164" s="1"/>
  <c r="D130" i="164"/>
  <c r="D131" i="164" s="1"/>
  <c r="C130" i="164"/>
  <c r="C131" i="164" s="1"/>
  <c r="I120" i="164"/>
  <c r="H120" i="164"/>
  <c r="G120" i="164"/>
  <c r="F120" i="164"/>
  <c r="E120" i="164"/>
  <c r="D120" i="164"/>
  <c r="C120" i="164"/>
  <c r="I117" i="164"/>
  <c r="I121" i="164" s="1"/>
  <c r="H117" i="164"/>
  <c r="H121" i="164" s="1"/>
  <c r="G117" i="164"/>
  <c r="G121" i="164" s="1"/>
  <c r="F117" i="164"/>
  <c r="F121" i="164" s="1"/>
  <c r="E117" i="164"/>
  <c r="E121" i="164" s="1"/>
  <c r="D117" i="164"/>
  <c r="D121" i="164" s="1"/>
  <c r="C117" i="164"/>
  <c r="C121" i="164" s="1"/>
  <c r="I116" i="164"/>
  <c r="H116" i="164"/>
  <c r="G116" i="164"/>
  <c r="F116" i="164"/>
  <c r="E116" i="164"/>
  <c r="D116" i="164"/>
  <c r="C116" i="164"/>
  <c r="I114" i="164"/>
  <c r="I115" i="164" s="1"/>
  <c r="H114" i="164"/>
  <c r="H115" i="164" s="1"/>
  <c r="G114" i="164"/>
  <c r="G115" i="164" s="1"/>
  <c r="F114" i="164"/>
  <c r="F115" i="164" s="1"/>
  <c r="E114" i="164"/>
  <c r="E115" i="164" s="1"/>
  <c r="D114" i="164"/>
  <c r="D115" i="164" s="1"/>
  <c r="C114" i="164"/>
  <c r="C115" i="164" s="1"/>
  <c r="I104" i="164"/>
  <c r="H104" i="164"/>
  <c r="G104" i="164"/>
  <c r="F104" i="164"/>
  <c r="E104" i="164"/>
  <c r="D104" i="164"/>
  <c r="C104" i="164"/>
  <c r="I101" i="164"/>
  <c r="I105" i="164" s="1"/>
  <c r="H101" i="164"/>
  <c r="H105" i="164" s="1"/>
  <c r="G101" i="164"/>
  <c r="G105" i="164" s="1"/>
  <c r="F101" i="164"/>
  <c r="F105" i="164" s="1"/>
  <c r="E101" i="164"/>
  <c r="E105" i="164" s="1"/>
  <c r="D101" i="164"/>
  <c r="D105" i="164" s="1"/>
  <c r="C101" i="164"/>
  <c r="C105" i="164" s="1"/>
  <c r="I100" i="164"/>
  <c r="H100" i="164"/>
  <c r="G100" i="164"/>
  <c r="F100" i="164"/>
  <c r="E100" i="164"/>
  <c r="D100" i="164"/>
  <c r="C100" i="164"/>
  <c r="I98" i="164"/>
  <c r="I99" i="164" s="1"/>
  <c r="H98" i="164"/>
  <c r="H99" i="164" s="1"/>
  <c r="G98" i="164"/>
  <c r="G99" i="164" s="1"/>
  <c r="F98" i="164"/>
  <c r="F99" i="164" s="1"/>
  <c r="E98" i="164"/>
  <c r="E99" i="164" s="1"/>
  <c r="D98" i="164"/>
  <c r="D99" i="164" s="1"/>
  <c r="C98" i="164"/>
  <c r="C99" i="164" s="1"/>
  <c r="I90" i="164"/>
  <c r="H90" i="164"/>
  <c r="G90" i="164"/>
  <c r="F90" i="164"/>
  <c r="E90" i="164"/>
  <c r="D90" i="164"/>
  <c r="C90" i="164"/>
  <c r="I87" i="164"/>
  <c r="I91" i="164" s="1"/>
  <c r="H87" i="164"/>
  <c r="H91" i="164" s="1"/>
  <c r="G87" i="164"/>
  <c r="G91" i="164" s="1"/>
  <c r="F87" i="164"/>
  <c r="F91" i="164" s="1"/>
  <c r="E87" i="164"/>
  <c r="E91" i="164" s="1"/>
  <c r="D87" i="164"/>
  <c r="D91" i="164" s="1"/>
  <c r="C87" i="164"/>
  <c r="C91" i="164" s="1"/>
  <c r="I86" i="164"/>
  <c r="H86" i="164"/>
  <c r="G86" i="164"/>
  <c r="F86" i="164"/>
  <c r="E86" i="164"/>
  <c r="D86" i="164"/>
  <c r="C86" i="164"/>
  <c r="I84" i="164"/>
  <c r="I85" i="164" s="1"/>
  <c r="H84" i="164"/>
  <c r="H85" i="164" s="1"/>
  <c r="G84" i="164"/>
  <c r="G85" i="164" s="1"/>
  <c r="F84" i="164"/>
  <c r="F85" i="164" s="1"/>
  <c r="E84" i="164"/>
  <c r="E85" i="164" s="1"/>
  <c r="D84" i="164"/>
  <c r="D85" i="164" s="1"/>
  <c r="C84" i="164"/>
  <c r="C85" i="164" s="1"/>
  <c r="I74" i="164"/>
  <c r="H74" i="164"/>
  <c r="G74" i="164"/>
  <c r="F74" i="164"/>
  <c r="E74" i="164"/>
  <c r="D74" i="164"/>
  <c r="C74" i="164"/>
  <c r="I71" i="164"/>
  <c r="I75" i="164" s="1"/>
  <c r="H71" i="164"/>
  <c r="H75" i="164" s="1"/>
  <c r="G71" i="164"/>
  <c r="G75" i="164" s="1"/>
  <c r="F71" i="164"/>
  <c r="F75" i="164" s="1"/>
  <c r="E71" i="164"/>
  <c r="E75" i="164" s="1"/>
  <c r="D71" i="164"/>
  <c r="D75" i="164" s="1"/>
  <c r="C71" i="164"/>
  <c r="C75" i="164" s="1"/>
  <c r="I70" i="164"/>
  <c r="H70" i="164"/>
  <c r="G70" i="164"/>
  <c r="F70" i="164"/>
  <c r="E70" i="164"/>
  <c r="D70" i="164"/>
  <c r="C70" i="164"/>
  <c r="I68" i="164"/>
  <c r="I69" i="164" s="1"/>
  <c r="H68" i="164"/>
  <c r="H69" i="164" s="1"/>
  <c r="G68" i="164"/>
  <c r="G69" i="164" s="1"/>
  <c r="F68" i="164"/>
  <c r="F69" i="164" s="1"/>
  <c r="E68" i="164"/>
  <c r="E69" i="164" s="1"/>
  <c r="D68" i="164"/>
  <c r="D69" i="164" s="1"/>
  <c r="C68" i="164"/>
  <c r="C69" i="164" s="1"/>
  <c r="I60" i="164"/>
  <c r="H60" i="164"/>
  <c r="G60" i="164"/>
  <c r="F60" i="164"/>
  <c r="E60" i="164"/>
  <c r="D60" i="164"/>
  <c r="C60" i="164"/>
  <c r="I57" i="164"/>
  <c r="I61" i="164" s="1"/>
  <c r="H57" i="164"/>
  <c r="H61" i="164" s="1"/>
  <c r="G57" i="164"/>
  <c r="G61" i="164" s="1"/>
  <c r="F57" i="164"/>
  <c r="F61" i="164" s="1"/>
  <c r="E57" i="164"/>
  <c r="E61" i="164" s="1"/>
  <c r="D57" i="164"/>
  <c r="D61" i="164" s="1"/>
  <c r="C57" i="164"/>
  <c r="C61" i="164" s="1"/>
  <c r="I56" i="164"/>
  <c r="H56" i="164"/>
  <c r="G56" i="164"/>
  <c r="F56" i="164"/>
  <c r="E56" i="164"/>
  <c r="D56" i="164"/>
  <c r="C56" i="164"/>
  <c r="I54" i="164"/>
  <c r="I55" i="164" s="1"/>
  <c r="H54" i="164"/>
  <c r="H55" i="164" s="1"/>
  <c r="G54" i="164"/>
  <c r="G55" i="164" s="1"/>
  <c r="F54" i="164"/>
  <c r="F55" i="164" s="1"/>
  <c r="E54" i="164"/>
  <c r="E55" i="164" s="1"/>
  <c r="D54" i="164"/>
  <c r="D55" i="164" s="1"/>
  <c r="C54" i="164"/>
  <c r="C55" i="164" s="1"/>
  <c r="I44" i="164"/>
  <c r="H44" i="164"/>
  <c r="G44" i="164"/>
  <c r="F44" i="164"/>
  <c r="E44" i="164"/>
  <c r="D44" i="164"/>
  <c r="C44" i="164"/>
  <c r="I41" i="164"/>
  <c r="I45" i="164" s="1"/>
  <c r="H41" i="164"/>
  <c r="H45" i="164" s="1"/>
  <c r="G41" i="164"/>
  <c r="G45" i="164" s="1"/>
  <c r="F41" i="164"/>
  <c r="F45" i="164" s="1"/>
  <c r="E41" i="164"/>
  <c r="E45" i="164" s="1"/>
  <c r="D41" i="164"/>
  <c r="D45" i="164" s="1"/>
  <c r="C41" i="164"/>
  <c r="C45" i="164" s="1"/>
  <c r="I40" i="164"/>
  <c r="H40" i="164"/>
  <c r="G40" i="164"/>
  <c r="F40" i="164"/>
  <c r="E40" i="164"/>
  <c r="D40" i="164"/>
  <c r="C40" i="164"/>
  <c r="I38" i="164"/>
  <c r="I39" i="164" s="1"/>
  <c r="H38" i="164"/>
  <c r="H39" i="164" s="1"/>
  <c r="G38" i="164"/>
  <c r="G39" i="164" s="1"/>
  <c r="F38" i="164"/>
  <c r="F39" i="164" s="1"/>
  <c r="E38" i="164"/>
  <c r="E39" i="164" s="1"/>
  <c r="D38" i="164"/>
  <c r="D39" i="164" s="1"/>
  <c r="C38" i="164"/>
  <c r="C39" i="164" s="1"/>
  <c r="I30" i="164"/>
  <c r="H30" i="164"/>
  <c r="G30" i="164"/>
  <c r="F30" i="164"/>
  <c r="E30" i="164"/>
  <c r="D30" i="164"/>
  <c r="C30" i="164"/>
  <c r="I27" i="164"/>
  <c r="I31" i="164" s="1"/>
  <c r="H27" i="164"/>
  <c r="H31" i="164" s="1"/>
  <c r="G27" i="164"/>
  <c r="G31" i="164" s="1"/>
  <c r="F27" i="164"/>
  <c r="F31" i="164" s="1"/>
  <c r="E27" i="164"/>
  <c r="E31" i="164" s="1"/>
  <c r="D27" i="164"/>
  <c r="D31" i="164" s="1"/>
  <c r="C27" i="164"/>
  <c r="C31" i="164" s="1"/>
  <c r="I26" i="164"/>
  <c r="H26" i="164"/>
  <c r="G26" i="164"/>
  <c r="F26" i="164"/>
  <c r="E26" i="164"/>
  <c r="D26" i="164"/>
  <c r="C26" i="164"/>
  <c r="I24" i="164"/>
  <c r="I25" i="164" s="1"/>
  <c r="H24" i="164"/>
  <c r="H25" i="164" s="1"/>
  <c r="G24" i="164"/>
  <c r="G25" i="164" s="1"/>
  <c r="F24" i="164"/>
  <c r="F25" i="164" s="1"/>
  <c r="E24" i="164"/>
  <c r="E25" i="164" s="1"/>
  <c r="D24" i="164"/>
  <c r="D25" i="164" s="1"/>
  <c r="C24" i="164"/>
  <c r="C25" i="164" s="1"/>
  <c r="I16" i="164"/>
  <c r="H16" i="164"/>
  <c r="G16" i="164"/>
  <c r="F16" i="164"/>
  <c r="E16" i="164"/>
  <c r="D16" i="164"/>
  <c r="C16" i="164"/>
  <c r="I13" i="164"/>
  <c r="I17" i="164" s="1"/>
  <c r="H13" i="164"/>
  <c r="H17" i="164" s="1"/>
  <c r="G13" i="164"/>
  <c r="G17" i="164" s="1"/>
  <c r="F13" i="164"/>
  <c r="F17" i="164" s="1"/>
  <c r="E13" i="164"/>
  <c r="E17" i="164" s="1"/>
  <c r="D13" i="164"/>
  <c r="D17" i="164" s="1"/>
  <c r="C13" i="164"/>
  <c r="C17" i="164" s="1"/>
  <c r="I12" i="164"/>
  <c r="H12" i="164"/>
  <c r="G12" i="164"/>
  <c r="F12" i="164"/>
  <c r="E12" i="164"/>
  <c r="D12" i="164"/>
  <c r="C12" i="164"/>
  <c r="I10" i="164"/>
  <c r="I11" i="164" s="1"/>
  <c r="H10" i="164"/>
  <c r="H11" i="164" s="1"/>
  <c r="G10" i="164"/>
  <c r="G11" i="164" s="1"/>
  <c r="F10" i="164"/>
  <c r="F11" i="164" s="1"/>
  <c r="E10" i="164"/>
  <c r="E11" i="164" s="1"/>
  <c r="D10" i="164"/>
  <c r="D11" i="164" s="1"/>
  <c r="C10" i="164"/>
  <c r="C11" i="164" s="1"/>
  <c r="I192" i="163"/>
  <c r="H192" i="163"/>
  <c r="G192" i="163"/>
  <c r="F192" i="163"/>
  <c r="E192" i="163"/>
  <c r="D192" i="163"/>
  <c r="C192" i="163"/>
  <c r="I189" i="163"/>
  <c r="I193" i="163" s="1"/>
  <c r="H189" i="163"/>
  <c r="H193" i="163" s="1"/>
  <c r="G189" i="163"/>
  <c r="G193" i="163" s="1"/>
  <c r="F189" i="163"/>
  <c r="F193" i="163" s="1"/>
  <c r="E189" i="163"/>
  <c r="E193" i="163" s="1"/>
  <c r="D189" i="163"/>
  <c r="D193" i="163" s="1"/>
  <c r="C189" i="163"/>
  <c r="C193" i="163" s="1"/>
  <c r="I188" i="163"/>
  <c r="H188" i="163"/>
  <c r="G188" i="163"/>
  <c r="F188" i="163"/>
  <c r="E188" i="163"/>
  <c r="D188" i="163"/>
  <c r="C188" i="163"/>
  <c r="I186" i="163"/>
  <c r="I187" i="163" s="1"/>
  <c r="H186" i="163"/>
  <c r="H187" i="163" s="1"/>
  <c r="G186" i="163"/>
  <c r="G187" i="163" s="1"/>
  <c r="F186" i="163"/>
  <c r="F187" i="163" s="1"/>
  <c r="E186" i="163"/>
  <c r="E187" i="163" s="1"/>
  <c r="D186" i="163"/>
  <c r="D187" i="163" s="1"/>
  <c r="C186" i="163"/>
  <c r="C187" i="163" s="1"/>
  <c r="I178" i="163"/>
  <c r="H178" i="163"/>
  <c r="G178" i="163"/>
  <c r="F178" i="163"/>
  <c r="E178" i="163"/>
  <c r="D178" i="163"/>
  <c r="C178" i="163"/>
  <c r="I175" i="163"/>
  <c r="I179" i="163" s="1"/>
  <c r="H175" i="163"/>
  <c r="H179" i="163" s="1"/>
  <c r="G175" i="163"/>
  <c r="G179" i="163" s="1"/>
  <c r="F175" i="163"/>
  <c r="F179" i="163" s="1"/>
  <c r="E175" i="163"/>
  <c r="E179" i="163" s="1"/>
  <c r="D175" i="163"/>
  <c r="D179" i="163" s="1"/>
  <c r="C175" i="163"/>
  <c r="C179" i="163" s="1"/>
  <c r="I174" i="163"/>
  <c r="H174" i="163"/>
  <c r="G174" i="163"/>
  <c r="F174" i="163"/>
  <c r="E174" i="163"/>
  <c r="D174" i="163"/>
  <c r="C174" i="163"/>
  <c r="I172" i="163"/>
  <c r="I173" i="163" s="1"/>
  <c r="H172" i="163"/>
  <c r="H173" i="163" s="1"/>
  <c r="G172" i="163"/>
  <c r="G173" i="163" s="1"/>
  <c r="F172" i="163"/>
  <c r="F173" i="163" s="1"/>
  <c r="E172" i="163"/>
  <c r="E173" i="163" s="1"/>
  <c r="D172" i="163"/>
  <c r="D173" i="163" s="1"/>
  <c r="C172" i="163"/>
  <c r="C173" i="163" s="1"/>
  <c r="I164" i="163"/>
  <c r="H164" i="163"/>
  <c r="G164" i="163"/>
  <c r="F164" i="163"/>
  <c r="E164" i="163"/>
  <c r="D164" i="163"/>
  <c r="C164" i="163"/>
  <c r="I161" i="163"/>
  <c r="I165" i="163" s="1"/>
  <c r="H161" i="163"/>
  <c r="H165" i="163" s="1"/>
  <c r="G161" i="163"/>
  <c r="G165" i="163" s="1"/>
  <c r="F161" i="163"/>
  <c r="F165" i="163" s="1"/>
  <c r="E161" i="163"/>
  <c r="E165" i="163" s="1"/>
  <c r="D161" i="163"/>
  <c r="D165" i="163" s="1"/>
  <c r="C161" i="163"/>
  <c r="C165" i="163" s="1"/>
  <c r="I160" i="163"/>
  <c r="H160" i="163"/>
  <c r="G160" i="163"/>
  <c r="F160" i="163"/>
  <c r="E160" i="163"/>
  <c r="D160" i="163"/>
  <c r="C160" i="163"/>
  <c r="I158" i="163"/>
  <c r="I159" i="163" s="1"/>
  <c r="H158" i="163"/>
  <c r="H159" i="163" s="1"/>
  <c r="G158" i="163"/>
  <c r="G159" i="163" s="1"/>
  <c r="F158" i="163"/>
  <c r="F159" i="163" s="1"/>
  <c r="E158" i="163"/>
  <c r="E159" i="163" s="1"/>
  <c r="D158" i="163"/>
  <c r="D159" i="163" s="1"/>
  <c r="C158" i="163"/>
  <c r="C159" i="163" s="1"/>
  <c r="I150" i="163"/>
  <c r="H150" i="163"/>
  <c r="G150" i="163"/>
  <c r="F150" i="163"/>
  <c r="E150" i="163"/>
  <c r="D150" i="163"/>
  <c r="C150" i="163"/>
  <c r="I147" i="163"/>
  <c r="I151" i="163" s="1"/>
  <c r="H147" i="163"/>
  <c r="H151" i="163" s="1"/>
  <c r="G147" i="163"/>
  <c r="G151" i="163" s="1"/>
  <c r="F147" i="163"/>
  <c r="F151" i="163" s="1"/>
  <c r="E147" i="163"/>
  <c r="E151" i="163" s="1"/>
  <c r="D147" i="163"/>
  <c r="D151" i="163" s="1"/>
  <c r="C147" i="163"/>
  <c r="C151" i="163" s="1"/>
  <c r="I146" i="163"/>
  <c r="H146" i="163"/>
  <c r="G146" i="163"/>
  <c r="F146" i="163"/>
  <c r="E146" i="163"/>
  <c r="D146" i="163"/>
  <c r="C146" i="163"/>
  <c r="I144" i="163"/>
  <c r="I145" i="163" s="1"/>
  <c r="H144" i="163"/>
  <c r="H145" i="163" s="1"/>
  <c r="G144" i="163"/>
  <c r="G145" i="163" s="1"/>
  <c r="F144" i="163"/>
  <c r="F145" i="163" s="1"/>
  <c r="E144" i="163"/>
  <c r="E145" i="163" s="1"/>
  <c r="D144" i="163"/>
  <c r="D145" i="163" s="1"/>
  <c r="C144" i="163"/>
  <c r="C145" i="163" s="1"/>
  <c r="I136" i="163"/>
  <c r="H136" i="163"/>
  <c r="G136" i="163"/>
  <c r="F136" i="163"/>
  <c r="E136" i="163"/>
  <c r="D136" i="163"/>
  <c r="C136" i="163"/>
  <c r="I133" i="163"/>
  <c r="I137" i="163" s="1"/>
  <c r="H133" i="163"/>
  <c r="H137" i="163" s="1"/>
  <c r="G133" i="163"/>
  <c r="G137" i="163" s="1"/>
  <c r="F133" i="163"/>
  <c r="F137" i="163" s="1"/>
  <c r="E133" i="163"/>
  <c r="E137" i="163" s="1"/>
  <c r="D133" i="163"/>
  <c r="D137" i="163" s="1"/>
  <c r="C133" i="163"/>
  <c r="C137" i="163" s="1"/>
  <c r="I132" i="163"/>
  <c r="H132" i="163"/>
  <c r="G132" i="163"/>
  <c r="F132" i="163"/>
  <c r="E132" i="163"/>
  <c r="D132" i="163"/>
  <c r="C132" i="163"/>
  <c r="I130" i="163"/>
  <c r="I131" i="163" s="1"/>
  <c r="H130" i="163"/>
  <c r="H131" i="163" s="1"/>
  <c r="G130" i="163"/>
  <c r="G131" i="163" s="1"/>
  <c r="F130" i="163"/>
  <c r="F131" i="163" s="1"/>
  <c r="E130" i="163"/>
  <c r="E131" i="163" s="1"/>
  <c r="D130" i="163"/>
  <c r="D131" i="163" s="1"/>
  <c r="C130" i="163"/>
  <c r="C131" i="163" s="1"/>
  <c r="I120" i="163"/>
  <c r="H120" i="163"/>
  <c r="G120" i="163"/>
  <c r="F120" i="163"/>
  <c r="E120" i="163"/>
  <c r="D120" i="163"/>
  <c r="C120" i="163"/>
  <c r="I117" i="163"/>
  <c r="I121" i="163" s="1"/>
  <c r="H117" i="163"/>
  <c r="H121" i="163" s="1"/>
  <c r="G117" i="163"/>
  <c r="G121" i="163" s="1"/>
  <c r="F117" i="163"/>
  <c r="F121" i="163" s="1"/>
  <c r="E117" i="163"/>
  <c r="E121" i="163" s="1"/>
  <c r="D117" i="163"/>
  <c r="D121" i="163" s="1"/>
  <c r="C117" i="163"/>
  <c r="C121" i="163" s="1"/>
  <c r="I116" i="163"/>
  <c r="H116" i="163"/>
  <c r="G116" i="163"/>
  <c r="F116" i="163"/>
  <c r="E116" i="163"/>
  <c r="D116" i="163"/>
  <c r="C116" i="163"/>
  <c r="I114" i="163"/>
  <c r="I115" i="163" s="1"/>
  <c r="H114" i="163"/>
  <c r="H115" i="163" s="1"/>
  <c r="G114" i="163"/>
  <c r="G115" i="163" s="1"/>
  <c r="F114" i="163"/>
  <c r="F115" i="163" s="1"/>
  <c r="E114" i="163"/>
  <c r="E115" i="163" s="1"/>
  <c r="D114" i="163"/>
  <c r="D115" i="163" s="1"/>
  <c r="C114" i="163"/>
  <c r="C115" i="163" s="1"/>
  <c r="I104" i="163"/>
  <c r="H104" i="163"/>
  <c r="G104" i="163"/>
  <c r="F104" i="163"/>
  <c r="E104" i="163"/>
  <c r="D104" i="163"/>
  <c r="C104" i="163"/>
  <c r="I101" i="163"/>
  <c r="I105" i="163" s="1"/>
  <c r="H101" i="163"/>
  <c r="H105" i="163" s="1"/>
  <c r="G101" i="163"/>
  <c r="G105" i="163" s="1"/>
  <c r="F101" i="163"/>
  <c r="F105" i="163" s="1"/>
  <c r="E101" i="163"/>
  <c r="E105" i="163" s="1"/>
  <c r="D101" i="163"/>
  <c r="D105" i="163" s="1"/>
  <c r="C101" i="163"/>
  <c r="C105" i="163" s="1"/>
  <c r="I100" i="163"/>
  <c r="H100" i="163"/>
  <c r="G100" i="163"/>
  <c r="F100" i="163"/>
  <c r="E100" i="163"/>
  <c r="D100" i="163"/>
  <c r="C100" i="163"/>
  <c r="I98" i="163"/>
  <c r="I99" i="163" s="1"/>
  <c r="H98" i="163"/>
  <c r="H99" i="163" s="1"/>
  <c r="G98" i="163"/>
  <c r="G99" i="163" s="1"/>
  <c r="F98" i="163"/>
  <c r="F99" i="163" s="1"/>
  <c r="E98" i="163"/>
  <c r="E99" i="163" s="1"/>
  <c r="D98" i="163"/>
  <c r="D99" i="163" s="1"/>
  <c r="C98" i="163"/>
  <c r="C99" i="163" s="1"/>
  <c r="I90" i="163"/>
  <c r="H90" i="163"/>
  <c r="G90" i="163"/>
  <c r="F90" i="163"/>
  <c r="E90" i="163"/>
  <c r="D90" i="163"/>
  <c r="C90" i="163"/>
  <c r="I87" i="163"/>
  <c r="I91" i="163" s="1"/>
  <c r="H87" i="163"/>
  <c r="H91" i="163" s="1"/>
  <c r="G87" i="163"/>
  <c r="G91" i="163" s="1"/>
  <c r="F87" i="163"/>
  <c r="F91" i="163" s="1"/>
  <c r="E87" i="163"/>
  <c r="E91" i="163" s="1"/>
  <c r="D87" i="163"/>
  <c r="D91" i="163" s="1"/>
  <c r="C87" i="163"/>
  <c r="C91" i="163" s="1"/>
  <c r="I86" i="163"/>
  <c r="H86" i="163"/>
  <c r="G86" i="163"/>
  <c r="F86" i="163"/>
  <c r="E86" i="163"/>
  <c r="D86" i="163"/>
  <c r="C86" i="163"/>
  <c r="I84" i="163"/>
  <c r="I85" i="163" s="1"/>
  <c r="H84" i="163"/>
  <c r="H85" i="163" s="1"/>
  <c r="G84" i="163"/>
  <c r="G85" i="163" s="1"/>
  <c r="F84" i="163"/>
  <c r="F85" i="163" s="1"/>
  <c r="E84" i="163"/>
  <c r="E85" i="163" s="1"/>
  <c r="D84" i="163"/>
  <c r="D85" i="163" s="1"/>
  <c r="C84" i="163"/>
  <c r="C85" i="163" s="1"/>
  <c r="I74" i="163"/>
  <c r="H74" i="163"/>
  <c r="G74" i="163"/>
  <c r="F74" i="163"/>
  <c r="E74" i="163"/>
  <c r="D74" i="163"/>
  <c r="C74" i="163"/>
  <c r="I71" i="163"/>
  <c r="I75" i="163" s="1"/>
  <c r="H71" i="163"/>
  <c r="H75" i="163" s="1"/>
  <c r="G71" i="163"/>
  <c r="G75" i="163" s="1"/>
  <c r="F71" i="163"/>
  <c r="F75" i="163" s="1"/>
  <c r="E71" i="163"/>
  <c r="E75" i="163" s="1"/>
  <c r="D71" i="163"/>
  <c r="D75" i="163" s="1"/>
  <c r="C71" i="163"/>
  <c r="C75" i="163" s="1"/>
  <c r="I70" i="163"/>
  <c r="H70" i="163"/>
  <c r="G70" i="163"/>
  <c r="F70" i="163"/>
  <c r="E70" i="163"/>
  <c r="D70" i="163"/>
  <c r="C70" i="163"/>
  <c r="I68" i="163"/>
  <c r="I69" i="163" s="1"/>
  <c r="H68" i="163"/>
  <c r="H69" i="163" s="1"/>
  <c r="G68" i="163"/>
  <c r="G69" i="163" s="1"/>
  <c r="F68" i="163"/>
  <c r="F69" i="163" s="1"/>
  <c r="E68" i="163"/>
  <c r="E69" i="163" s="1"/>
  <c r="D68" i="163"/>
  <c r="D69" i="163" s="1"/>
  <c r="C68" i="163"/>
  <c r="C69" i="163" s="1"/>
  <c r="I60" i="163"/>
  <c r="H60" i="163"/>
  <c r="G60" i="163"/>
  <c r="F60" i="163"/>
  <c r="E60" i="163"/>
  <c r="D60" i="163"/>
  <c r="C60" i="163"/>
  <c r="I61" i="163"/>
  <c r="H61" i="163"/>
  <c r="G61" i="163"/>
  <c r="F61" i="163"/>
  <c r="E61" i="163"/>
  <c r="D61" i="163"/>
  <c r="C61" i="163"/>
  <c r="I44" i="163"/>
  <c r="H44" i="163"/>
  <c r="G44" i="163"/>
  <c r="F44" i="163"/>
  <c r="E44" i="163"/>
  <c r="D44" i="163"/>
  <c r="C44" i="163"/>
  <c r="I45" i="163"/>
  <c r="H45" i="163"/>
  <c r="G45" i="163"/>
  <c r="F45" i="163"/>
  <c r="E45" i="163"/>
  <c r="D45" i="163"/>
  <c r="C45" i="163"/>
  <c r="I30" i="163"/>
  <c r="H30" i="163"/>
  <c r="G30" i="163"/>
  <c r="F30" i="163"/>
  <c r="E30" i="163"/>
  <c r="D30" i="163"/>
  <c r="C30" i="163"/>
  <c r="I31" i="163"/>
  <c r="H31" i="163"/>
  <c r="G31" i="163"/>
  <c r="F31" i="163"/>
  <c r="E31" i="163"/>
  <c r="D31" i="163"/>
  <c r="C31" i="163"/>
  <c r="I16" i="163"/>
  <c r="H16" i="163"/>
  <c r="G16" i="163"/>
  <c r="F16" i="163"/>
  <c r="E16" i="163"/>
  <c r="D16" i="163"/>
  <c r="C16" i="163"/>
  <c r="I13" i="163"/>
  <c r="I17" i="163" s="1"/>
  <c r="H13" i="163"/>
  <c r="H17" i="163" s="1"/>
  <c r="G13" i="163"/>
  <c r="G17" i="163" s="1"/>
  <c r="F13" i="163"/>
  <c r="F17" i="163" s="1"/>
  <c r="E13" i="163"/>
  <c r="E17" i="163" s="1"/>
  <c r="D13" i="163"/>
  <c r="D17" i="163" s="1"/>
  <c r="C13" i="163"/>
  <c r="C17" i="163" s="1"/>
  <c r="I12" i="163"/>
  <c r="H12" i="163"/>
  <c r="G12" i="163"/>
  <c r="F12" i="163"/>
  <c r="E12" i="163"/>
  <c r="D12" i="163"/>
  <c r="C12" i="163"/>
  <c r="I10" i="163"/>
  <c r="I11" i="163" s="1"/>
  <c r="H10" i="163"/>
  <c r="H11" i="163" s="1"/>
  <c r="G10" i="163"/>
  <c r="G11" i="163" s="1"/>
  <c r="F10" i="163"/>
  <c r="F11" i="163" s="1"/>
  <c r="E10" i="163"/>
  <c r="E11" i="163" s="1"/>
  <c r="D10" i="163"/>
  <c r="D11" i="163" s="1"/>
  <c r="C10" i="163"/>
  <c r="C11" i="163" s="1"/>
  <c r="I192" i="162"/>
  <c r="H192" i="162"/>
  <c r="G192" i="162"/>
  <c r="F192" i="162"/>
  <c r="E192" i="162"/>
  <c r="D192" i="162"/>
  <c r="C192" i="162"/>
  <c r="I189" i="162"/>
  <c r="I193" i="162" s="1"/>
  <c r="H189" i="162"/>
  <c r="H193" i="162" s="1"/>
  <c r="G189" i="162"/>
  <c r="G193" i="162" s="1"/>
  <c r="F189" i="162"/>
  <c r="F193" i="162" s="1"/>
  <c r="E189" i="162"/>
  <c r="E193" i="162" s="1"/>
  <c r="D189" i="162"/>
  <c r="D193" i="162" s="1"/>
  <c r="C189" i="162"/>
  <c r="C193" i="162" s="1"/>
  <c r="I188" i="162"/>
  <c r="H188" i="162"/>
  <c r="G188" i="162"/>
  <c r="F188" i="162"/>
  <c r="E188" i="162"/>
  <c r="D188" i="162"/>
  <c r="C188" i="162"/>
  <c r="I186" i="162"/>
  <c r="I187" i="162" s="1"/>
  <c r="H186" i="162"/>
  <c r="H187" i="162" s="1"/>
  <c r="G186" i="162"/>
  <c r="G187" i="162" s="1"/>
  <c r="F186" i="162"/>
  <c r="F187" i="162" s="1"/>
  <c r="E186" i="162"/>
  <c r="E187" i="162" s="1"/>
  <c r="D186" i="162"/>
  <c r="D187" i="162" s="1"/>
  <c r="C186" i="162"/>
  <c r="C187" i="162" s="1"/>
  <c r="I178" i="162"/>
  <c r="H178" i="162"/>
  <c r="G178" i="162"/>
  <c r="F178" i="162"/>
  <c r="E178" i="162"/>
  <c r="D178" i="162"/>
  <c r="C178" i="162"/>
  <c r="I175" i="162"/>
  <c r="I179" i="162" s="1"/>
  <c r="H175" i="162"/>
  <c r="H179" i="162" s="1"/>
  <c r="G175" i="162"/>
  <c r="G179" i="162" s="1"/>
  <c r="F175" i="162"/>
  <c r="F179" i="162" s="1"/>
  <c r="E175" i="162"/>
  <c r="E179" i="162" s="1"/>
  <c r="D175" i="162"/>
  <c r="D179" i="162" s="1"/>
  <c r="C175" i="162"/>
  <c r="C179" i="162" s="1"/>
  <c r="I174" i="162"/>
  <c r="H174" i="162"/>
  <c r="G174" i="162"/>
  <c r="F174" i="162"/>
  <c r="E174" i="162"/>
  <c r="D174" i="162"/>
  <c r="C174" i="162"/>
  <c r="I172" i="162"/>
  <c r="I173" i="162" s="1"/>
  <c r="H172" i="162"/>
  <c r="H173" i="162" s="1"/>
  <c r="G172" i="162"/>
  <c r="G173" i="162" s="1"/>
  <c r="F172" i="162"/>
  <c r="F173" i="162" s="1"/>
  <c r="E172" i="162"/>
  <c r="E173" i="162" s="1"/>
  <c r="D172" i="162"/>
  <c r="D173" i="162" s="1"/>
  <c r="C172" i="162"/>
  <c r="C173" i="162" s="1"/>
  <c r="I164" i="162"/>
  <c r="H164" i="162"/>
  <c r="G164" i="162"/>
  <c r="F164" i="162"/>
  <c r="E164" i="162"/>
  <c r="D164" i="162"/>
  <c r="C164" i="162"/>
  <c r="I161" i="162"/>
  <c r="I165" i="162" s="1"/>
  <c r="H161" i="162"/>
  <c r="H165" i="162" s="1"/>
  <c r="G161" i="162"/>
  <c r="G165" i="162" s="1"/>
  <c r="F161" i="162"/>
  <c r="F165" i="162" s="1"/>
  <c r="E161" i="162"/>
  <c r="E165" i="162" s="1"/>
  <c r="D161" i="162"/>
  <c r="D165" i="162" s="1"/>
  <c r="C161" i="162"/>
  <c r="C165" i="162" s="1"/>
  <c r="I160" i="162"/>
  <c r="H160" i="162"/>
  <c r="G160" i="162"/>
  <c r="F160" i="162"/>
  <c r="E160" i="162"/>
  <c r="D160" i="162"/>
  <c r="C160" i="162"/>
  <c r="I158" i="162"/>
  <c r="I159" i="162" s="1"/>
  <c r="H158" i="162"/>
  <c r="H159" i="162" s="1"/>
  <c r="G158" i="162"/>
  <c r="G159" i="162" s="1"/>
  <c r="F158" i="162"/>
  <c r="F159" i="162" s="1"/>
  <c r="E158" i="162"/>
  <c r="E159" i="162" s="1"/>
  <c r="D158" i="162"/>
  <c r="D159" i="162" s="1"/>
  <c r="C158" i="162"/>
  <c r="C159" i="162" s="1"/>
  <c r="I150" i="162"/>
  <c r="H150" i="162"/>
  <c r="G150" i="162"/>
  <c r="F150" i="162"/>
  <c r="E150" i="162"/>
  <c r="D150" i="162"/>
  <c r="C150" i="162"/>
  <c r="I147" i="162"/>
  <c r="I151" i="162" s="1"/>
  <c r="H147" i="162"/>
  <c r="H151" i="162" s="1"/>
  <c r="G147" i="162"/>
  <c r="G151" i="162" s="1"/>
  <c r="F147" i="162"/>
  <c r="F151" i="162" s="1"/>
  <c r="E147" i="162"/>
  <c r="E151" i="162" s="1"/>
  <c r="D147" i="162"/>
  <c r="D151" i="162" s="1"/>
  <c r="C147" i="162"/>
  <c r="C151" i="162" s="1"/>
  <c r="I146" i="162"/>
  <c r="H146" i="162"/>
  <c r="G146" i="162"/>
  <c r="F146" i="162"/>
  <c r="E146" i="162"/>
  <c r="D146" i="162"/>
  <c r="C146" i="162"/>
  <c r="I144" i="162"/>
  <c r="I145" i="162" s="1"/>
  <c r="H144" i="162"/>
  <c r="H145" i="162" s="1"/>
  <c r="G144" i="162"/>
  <c r="G145" i="162" s="1"/>
  <c r="F144" i="162"/>
  <c r="F145" i="162" s="1"/>
  <c r="E144" i="162"/>
  <c r="E145" i="162" s="1"/>
  <c r="D144" i="162"/>
  <c r="D145" i="162" s="1"/>
  <c r="C144" i="162"/>
  <c r="C145" i="162" s="1"/>
  <c r="I136" i="162"/>
  <c r="H136" i="162"/>
  <c r="G136" i="162"/>
  <c r="F136" i="162"/>
  <c r="E136" i="162"/>
  <c r="D136" i="162"/>
  <c r="C136" i="162"/>
  <c r="I133" i="162"/>
  <c r="I137" i="162" s="1"/>
  <c r="H133" i="162"/>
  <c r="H137" i="162" s="1"/>
  <c r="G133" i="162"/>
  <c r="G137" i="162" s="1"/>
  <c r="F133" i="162"/>
  <c r="F137" i="162" s="1"/>
  <c r="E133" i="162"/>
  <c r="E137" i="162" s="1"/>
  <c r="D133" i="162"/>
  <c r="D137" i="162" s="1"/>
  <c r="C133" i="162"/>
  <c r="C137" i="162" s="1"/>
  <c r="I132" i="162"/>
  <c r="H132" i="162"/>
  <c r="G132" i="162"/>
  <c r="F132" i="162"/>
  <c r="E132" i="162"/>
  <c r="D132" i="162"/>
  <c r="C132" i="162"/>
  <c r="I130" i="162"/>
  <c r="I131" i="162" s="1"/>
  <c r="H130" i="162"/>
  <c r="H131" i="162" s="1"/>
  <c r="G130" i="162"/>
  <c r="G131" i="162" s="1"/>
  <c r="F130" i="162"/>
  <c r="F131" i="162" s="1"/>
  <c r="E130" i="162"/>
  <c r="E131" i="162" s="1"/>
  <c r="D130" i="162"/>
  <c r="D131" i="162" s="1"/>
  <c r="C130" i="162"/>
  <c r="C131" i="162" s="1"/>
  <c r="I120" i="162"/>
  <c r="H120" i="162"/>
  <c r="G120" i="162"/>
  <c r="F120" i="162"/>
  <c r="E120" i="162"/>
  <c r="D120" i="162"/>
  <c r="C120" i="162"/>
  <c r="I117" i="162"/>
  <c r="I121" i="162" s="1"/>
  <c r="H117" i="162"/>
  <c r="H121" i="162" s="1"/>
  <c r="G117" i="162"/>
  <c r="G121" i="162" s="1"/>
  <c r="F117" i="162"/>
  <c r="F121" i="162" s="1"/>
  <c r="E117" i="162"/>
  <c r="E121" i="162" s="1"/>
  <c r="D117" i="162"/>
  <c r="D121" i="162" s="1"/>
  <c r="C117" i="162"/>
  <c r="C121" i="162" s="1"/>
  <c r="I116" i="162"/>
  <c r="H116" i="162"/>
  <c r="G116" i="162"/>
  <c r="F116" i="162"/>
  <c r="E116" i="162"/>
  <c r="D116" i="162"/>
  <c r="C116" i="162"/>
  <c r="I114" i="162"/>
  <c r="I115" i="162" s="1"/>
  <c r="H114" i="162"/>
  <c r="H115" i="162" s="1"/>
  <c r="G114" i="162"/>
  <c r="G115" i="162" s="1"/>
  <c r="F114" i="162"/>
  <c r="F115" i="162" s="1"/>
  <c r="E114" i="162"/>
  <c r="E115" i="162" s="1"/>
  <c r="D114" i="162"/>
  <c r="D115" i="162" s="1"/>
  <c r="C114" i="162"/>
  <c r="C115" i="162" s="1"/>
  <c r="I104" i="162"/>
  <c r="H104" i="162"/>
  <c r="G104" i="162"/>
  <c r="F104" i="162"/>
  <c r="E104" i="162"/>
  <c r="D104" i="162"/>
  <c r="C104" i="162"/>
  <c r="I101" i="162"/>
  <c r="I105" i="162" s="1"/>
  <c r="H101" i="162"/>
  <c r="H105" i="162" s="1"/>
  <c r="G101" i="162"/>
  <c r="G105" i="162" s="1"/>
  <c r="F101" i="162"/>
  <c r="F105" i="162" s="1"/>
  <c r="E101" i="162"/>
  <c r="E105" i="162" s="1"/>
  <c r="D101" i="162"/>
  <c r="D105" i="162" s="1"/>
  <c r="C101" i="162"/>
  <c r="C105" i="162" s="1"/>
  <c r="I100" i="162"/>
  <c r="H100" i="162"/>
  <c r="G100" i="162"/>
  <c r="F100" i="162"/>
  <c r="E100" i="162"/>
  <c r="D100" i="162"/>
  <c r="C100" i="162"/>
  <c r="I98" i="162"/>
  <c r="I99" i="162" s="1"/>
  <c r="H98" i="162"/>
  <c r="H99" i="162" s="1"/>
  <c r="G98" i="162"/>
  <c r="G99" i="162" s="1"/>
  <c r="F98" i="162"/>
  <c r="F99" i="162" s="1"/>
  <c r="E98" i="162"/>
  <c r="E99" i="162" s="1"/>
  <c r="D98" i="162"/>
  <c r="D99" i="162" s="1"/>
  <c r="C98" i="162"/>
  <c r="C99" i="162" s="1"/>
  <c r="I90" i="162"/>
  <c r="H90" i="162"/>
  <c r="G90" i="162"/>
  <c r="F90" i="162"/>
  <c r="E90" i="162"/>
  <c r="D90" i="162"/>
  <c r="C90" i="162"/>
  <c r="I87" i="162"/>
  <c r="I91" i="162" s="1"/>
  <c r="H87" i="162"/>
  <c r="H91" i="162" s="1"/>
  <c r="G87" i="162"/>
  <c r="G91" i="162" s="1"/>
  <c r="F87" i="162"/>
  <c r="F91" i="162" s="1"/>
  <c r="E87" i="162"/>
  <c r="E91" i="162" s="1"/>
  <c r="D87" i="162"/>
  <c r="D91" i="162" s="1"/>
  <c r="C87" i="162"/>
  <c r="C91" i="162" s="1"/>
  <c r="I86" i="162"/>
  <c r="H86" i="162"/>
  <c r="G86" i="162"/>
  <c r="F86" i="162"/>
  <c r="E86" i="162"/>
  <c r="D86" i="162"/>
  <c r="C86" i="162"/>
  <c r="I84" i="162"/>
  <c r="I85" i="162" s="1"/>
  <c r="H84" i="162"/>
  <c r="H85" i="162" s="1"/>
  <c r="G84" i="162"/>
  <c r="G85" i="162" s="1"/>
  <c r="F84" i="162"/>
  <c r="F85" i="162" s="1"/>
  <c r="E84" i="162"/>
  <c r="E85" i="162" s="1"/>
  <c r="D84" i="162"/>
  <c r="D85" i="162" s="1"/>
  <c r="C84" i="162"/>
  <c r="C85" i="162" s="1"/>
  <c r="I74" i="162"/>
  <c r="H74" i="162"/>
  <c r="G74" i="162"/>
  <c r="F74" i="162"/>
  <c r="E74" i="162"/>
  <c r="D74" i="162"/>
  <c r="C74" i="162"/>
  <c r="I71" i="162"/>
  <c r="I75" i="162" s="1"/>
  <c r="H71" i="162"/>
  <c r="H75" i="162" s="1"/>
  <c r="G71" i="162"/>
  <c r="G75" i="162" s="1"/>
  <c r="F71" i="162"/>
  <c r="F75" i="162" s="1"/>
  <c r="E71" i="162"/>
  <c r="E75" i="162" s="1"/>
  <c r="D71" i="162"/>
  <c r="D75" i="162" s="1"/>
  <c r="C71" i="162"/>
  <c r="C75" i="162" s="1"/>
  <c r="I70" i="162"/>
  <c r="H70" i="162"/>
  <c r="G70" i="162"/>
  <c r="F70" i="162"/>
  <c r="E70" i="162"/>
  <c r="D70" i="162"/>
  <c r="C70" i="162"/>
  <c r="I68" i="162"/>
  <c r="I69" i="162" s="1"/>
  <c r="H68" i="162"/>
  <c r="H69" i="162" s="1"/>
  <c r="G68" i="162"/>
  <c r="G69" i="162" s="1"/>
  <c r="F68" i="162"/>
  <c r="F69" i="162" s="1"/>
  <c r="E68" i="162"/>
  <c r="E69" i="162" s="1"/>
  <c r="D68" i="162"/>
  <c r="D69" i="162" s="1"/>
  <c r="C68" i="162"/>
  <c r="C69" i="162" s="1"/>
  <c r="I60" i="162"/>
  <c r="H60" i="162"/>
  <c r="G60" i="162"/>
  <c r="F60" i="162"/>
  <c r="E60" i="162"/>
  <c r="D60" i="162"/>
  <c r="C60" i="162"/>
  <c r="I57" i="162"/>
  <c r="I61" i="162" s="1"/>
  <c r="H57" i="162"/>
  <c r="H61" i="162" s="1"/>
  <c r="G57" i="162"/>
  <c r="G61" i="162" s="1"/>
  <c r="F57" i="162"/>
  <c r="F61" i="162" s="1"/>
  <c r="E57" i="162"/>
  <c r="E61" i="162" s="1"/>
  <c r="D57" i="162"/>
  <c r="D61" i="162" s="1"/>
  <c r="C57" i="162"/>
  <c r="C61" i="162" s="1"/>
  <c r="I56" i="162"/>
  <c r="H56" i="162"/>
  <c r="G56" i="162"/>
  <c r="F56" i="162"/>
  <c r="E56" i="162"/>
  <c r="D56" i="162"/>
  <c r="C56" i="162"/>
  <c r="I54" i="162"/>
  <c r="I55" i="162" s="1"/>
  <c r="H54" i="162"/>
  <c r="H55" i="162" s="1"/>
  <c r="G54" i="162"/>
  <c r="G55" i="162" s="1"/>
  <c r="F54" i="162"/>
  <c r="F55" i="162" s="1"/>
  <c r="E54" i="162"/>
  <c r="E55" i="162" s="1"/>
  <c r="D54" i="162"/>
  <c r="D55" i="162" s="1"/>
  <c r="C54" i="162"/>
  <c r="C55" i="162" s="1"/>
  <c r="I44" i="162"/>
  <c r="H44" i="162"/>
  <c r="G44" i="162"/>
  <c r="F44" i="162"/>
  <c r="E44" i="162"/>
  <c r="D44" i="162"/>
  <c r="C44" i="162"/>
  <c r="I41" i="162"/>
  <c r="I45" i="162" s="1"/>
  <c r="H41" i="162"/>
  <c r="H45" i="162" s="1"/>
  <c r="G41" i="162"/>
  <c r="G45" i="162" s="1"/>
  <c r="F41" i="162"/>
  <c r="F45" i="162" s="1"/>
  <c r="E41" i="162"/>
  <c r="E45" i="162" s="1"/>
  <c r="D41" i="162"/>
  <c r="D45" i="162" s="1"/>
  <c r="C41" i="162"/>
  <c r="C45" i="162" s="1"/>
  <c r="I40" i="162"/>
  <c r="H40" i="162"/>
  <c r="G40" i="162"/>
  <c r="F40" i="162"/>
  <c r="E40" i="162"/>
  <c r="D40" i="162"/>
  <c r="C40" i="162"/>
  <c r="I38" i="162"/>
  <c r="I39" i="162" s="1"/>
  <c r="H38" i="162"/>
  <c r="H39" i="162" s="1"/>
  <c r="G38" i="162"/>
  <c r="G39" i="162" s="1"/>
  <c r="F38" i="162"/>
  <c r="F39" i="162" s="1"/>
  <c r="E38" i="162"/>
  <c r="E39" i="162" s="1"/>
  <c r="D38" i="162"/>
  <c r="D39" i="162" s="1"/>
  <c r="C38" i="162"/>
  <c r="C39" i="162" s="1"/>
  <c r="I30" i="162"/>
  <c r="H30" i="162"/>
  <c r="G30" i="162"/>
  <c r="F30" i="162"/>
  <c r="E30" i="162"/>
  <c r="D30" i="162"/>
  <c r="C30" i="162"/>
  <c r="I27" i="162"/>
  <c r="I31" i="162" s="1"/>
  <c r="H27" i="162"/>
  <c r="H31" i="162" s="1"/>
  <c r="G27" i="162"/>
  <c r="G31" i="162" s="1"/>
  <c r="F27" i="162"/>
  <c r="F31" i="162" s="1"/>
  <c r="E27" i="162"/>
  <c r="E31" i="162" s="1"/>
  <c r="D27" i="162"/>
  <c r="D31" i="162" s="1"/>
  <c r="C27" i="162"/>
  <c r="C31" i="162" s="1"/>
  <c r="I26" i="162"/>
  <c r="H26" i="162"/>
  <c r="G26" i="162"/>
  <c r="F26" i="162"/>
  <c r="E26" i="162"/>
  <c r="D26" i="162"/>
  <c r="C26" i="162"/>
  <c r="I24" i="162"/>
  <c r="I25" i="162" s="1"/>
  <c r="H24" i="162"/>
  <c r="H25" i="162" s="1"/>
  <c r="G24" i="162"/>
  <c r="G25" i="162" s="1"/>
  <c r="F24" i="162"/>
  <c r="F25" i="162" s="1"/>
  <c r="E24" i="162"/>
  <c r="E25" i="162" s="1"/>
  <c r="D24" i="162"/>
  <c r="D25" i="162" s="1"/>
  <c r="C24" i="162"/>
  <c r="C25" i="162" s="1"/>
  <c r="I16" i="162"/>
  <c r="H16" i="162"/>
  <c r="G16" i="162"/>
  <c r="F16" i="162"/>
  <c r="E16" i="162"/>
  <c r="D16" i="162"/>
  <c r="C16" i="162"/>
  <c r="I13" i="162"/>
  <c r="I17" i="162" s="1"/>
  <c r="H13" i="162"/>
  <c r="H17" i="162" s="1"/>
  <c r="G13" i="162"/>
  <c r="G17" i="162" s="1"/>
  <c r="F13" i="162"/>
  <c r="F17" i="162" s="1"/>
  <c r="E13" i="162"/>
  <c r="E17" i="162" s="1"/>
  <c r="D13" i="162"/>
  <c r="D17" i="162" s="1"/>
  <c r="C13" i="162"/>
  <c r="C17" i="162" s="1"/>
  <c r="I12" i="162"/>
  <c r="H12" i="162"/>
  <c r="G12" i="162"/>
  <c r="F12" i="162"/>
  <c r="E12" i="162"/>
  <c r="D12" i="162"/>
  <c r="C12" i="162"/>
  <c r="I10" i="162"/>
  <c r="I11" i="162" s="1"/>
  <c r="H10" i="162"/>
  <c r="H11" i="162" s="1"/>
  <c r="G10" i="162"/>
  <c r="G11" i="162" s="1"/>
  <c r="F10" i="162"/>
  <c r="F11" i="162" s="1"/>
  <c r="E10" i="162"/>
  <c r="E11" i="162" s="1"/>
  <c r="D10" i="162"/>
  <c r="D11" i="162" s="1"/>
  <c r="C10" i="162"/>
  <c r="C11" i="162" s="1"/>
  <c r="I192" i="161"/>
  <c r="H192" i="161"/>
  <c r="G192" i="161"/>
  <c r="F192" i="161"/>
  <c r="E192" i="161"/>
  <c r="D192" i="161"/>
  <c r="C192" i="161"/>
  <c r="I189" i="161"/>
  <c r="I193" i="161" s="1"/>
  <c r="H189" i="161"/>
  <c r="H193" i="161" s="1"/>
  <c r="G189" i="161"/>
  <c r="G193" i="161" s="1"/>
  <c r="F189" i="161"/>
  <c r="F193" i="161" s="1"/>
  <c r="E189" i="161"/>
  <c r="E193" i="161" s="1"/>
  <c r="D189" i="161"/>
  <c r="D193" i="161" s="1"/>
  <c r="C189" i="161"/>
  <c r="C193" i="161" s="1"/>
  <c r="I188" i="161"/>
  <c r="H188" i="161"/>
  <c r="G188" i="161"/>
  <c r="F188" i="161"/>
  <c r="E188" i="161"/>
  <c r="D188" i="161"/>
  <c r="C188" i="161"/>
  <c r="I186" i="161"/>
  <c r="I187" i="161" s="1"/>
  <c r="H186" i="161"/>
  <c r="H187" i="161" s="1"/>
  <c r="G186" i="161"/>
  <c r="G187" i="161" s="1"/>
  <c r="F186" i="161"/>
  <c r="F187" i="161" s="1"/>
  <c r="E186" i="161"/>
  <c r="E187" i="161" s="1"/>
  <c r="D186" i="161"/>
  <c r="D187" i="161" s="1"/>
  <c r="C186" i="161"/>
  <c r="C187" i="161" s="1"/>
  <c r="I178" i="161"/>
  <c r="H178" i="161"/>
  <c r="G178" i="161"/>
  <c r="F178" i="161"/>
  <c r="E178" i="161"/>
  <c r="D178" i="161"/>
  <c r="C178" i="161"/>
  <c r="I175" i="161"/>
  <c r="I179" i="161" s="1"/>
  <c r="H175" i="161"/>
  <c r="H179" i="161" s="1"/>
  <c r="G175" i="161"/>
  <c r="G179" i="161" s="1"/>
  <c r="F175" i="161"/>
  <c r="F179" i="161" s="1"/>
  <c r="E175" i="161"/>
  <c r="E179" i="161" s="1"/>
  <c r="D175" i="161"/>
  <c r="D179" i="161" s="1"/>
  <c r="C175" i="161"/>
  <c r="C179" i="161" s="1"/>
  <c r="I174" i="161"/>
  <c r="H174" i="161"/>
  <c r="G174" i="161"/>
  <c r="F174" i="161"/>
  <c r="E174" i="161"/>
  <c r="D174" i="161"/>
  <c r="C174" i="161"/>
  <c r="I172" i="161"/>
  <c r="I173" i="161" s="1"/>
  <c r="H172" i="161"/>
  <c r="H173" i="161" s="1"/>
  <c r="G172" i="161"/>
  <c r="G173" i="161" s="1"/>
  <c r="F172" i="161"/>
  <c r="F173" i="161" s="1"/>
  <c r="E172" i="161"/>
  <c r="E173" i="161" s="1"/>
  <c r="D172" i="161"/>
  <c r="D173" i="161" s="1"/>
  <c r="C172" i="161"/>
  <c r="C173" i="161" s="1"/>
  <c r="I164" i="161"/>
  <c r="H164" i="161"/>
  <c r="G164" i="161"/>
  <c r="F164" i="161"/>
  <c r="E164" i="161"/>
  <c r="D164" i="161"/>
  <c r="C164" i="161"/>
  <c r="I161" i="161"/>
  <c r="I165" i="161" s="1"/>
  <c r="H161" i="161"/>
  <c r="H165" i="161" s="1"/>
  <c r="G161" i="161"/>
  <c r="G165" i="161" s="1"/>
  <c r="F161" i="161"/>
  <c r="F165" i="161" s="1"/>
  <c r="E161" i="161"/>
  <c r="E165" i="161" s="1"/>
  <c r="D161" i="161"/>
  <c r="D165" i="161" s="1"/>
  <c r="C161" i="161"/>
  <c r="C165" i="161" s="1"/>
  <c r="I160" i="161"/>
  <c r="H160" i="161"/>
  <c r="G160" i="161"/>
  <c r="F160" i="161"/>
  <c r="E160" i="161"/>
  <c r="D160" i="161"/>
  <c r="C160" i="161"/>
  <c r="I158" i="161"/>
  <c r="I159" i="161" s="1"/>
  <c r="H158" i="161"/>
  <c r="H159" i="161" s="1"/>
  <c r="G158" i="161"/>
  <c r="G159" i="161" s="1"/>
  <c r="F158" i="161"/>
  <c r="F159" i="161" s="1"/>
  <c r="E158" i="161"/>
  <c r="E159" i="161" s="1"/>
  <c r="D158" i="161"/>
  <c r="D159" i="161" s="1"/>
  <c r="C158" i="161"/>
  <c r="C159" i="161" s="1"/>
  <c r="I150" i="161"/>
  <c r="H150" i="161"/>
  <c r="G150" i="161"/>
  <c r="F150" i="161"/>
  <c r="E150" i="161"/>
  <c r="D150" i="161"/>
  <c r="C150" i="161"/>
  <c r="I147" i="161"/>
  <c r="I151" i="161" s="1"/>
  <c r="H147" i="161"/>
  <c r="H151" i="161" s="1"/>
  <c r="G147" i="161"/>
  <c r="G151" i="161" s="1"/>
  <c r="F147" i="161"/>
  <c r="F151" i="161" s="1"/>
  <c r="E147" i="161"/>
  <c r="E151" i="161" s="1"/>
  <c r="D147" i="161"/>
  <c r="D151" i="161" s="1"/>
  <c r="C147" i="161"/>
  <c r="C151" i="161" s="1"/>
  <c r="I146" i="161"/>
  <c r="H146" i="161"/>
  <c r="G146" i="161"/>
  <c r="F146" i="161"/>
  <c r="E146" i="161"/>
  <c r="D146" i="161"/>
  <c r="C146" i="161"/>
  <c r="I144" i="161"/>
  <c r="I145" i="161" s="1"/>
  <c r="H144" i="161"/>
  <c r="H145" i="161" s="1"/>
  <c r="G144" i="161"/>
  <c r="G145" i="161" s="1"/>
  <c r="F144" i="161"/>
  <c r="F145" i="161" s="1"/>
  <c r="E144" i="161"/>
  <c r="E145" i="161" s="1"/>
  <c r="D144" i="161"/>
  <c r="D145" i="161" s="1"/>
  <c r="C144" i="161"/>
  <c r="C145" i="161" s="1"/>
  <c r="I136" i="161"/>
  <c r="H136" i="161"/>
  <c r="G136" i="161"/>
  <c r="F136" i="161"/>
  <c r="E136" i="161"/>
  <c r="D136" i="161"/>
  <c r="C136" i="161"/>
  <c r="I133" i="161"/>
  <c r="I137" i="161" s="1"/>
  <c r="H133" i="161"/>
  <c r="H137" i="161" s="1"/>
  <c r="G133" i="161"/>
  <c r="G137" i="161" s="1"/>
  <c r="F133" i="161"/>
  <c r="F137" i="161" s="1"/>
  <c r="E133" i="161"/>
  <c r="E137" i="161" s="1"/>
  <c r="D133" i="161"/>
  <c r="D137" i="161" s="1"/>
  <c r="C133" i="161"/>
  <c r="C137" i="161" s="1"/>
  <c r="I132" i="161"/>
  <c r="H132" i="161"/>
  <c r="G132" i="161"/>
  <c r="F132" i="161"/>
  <c r="E132" i="161"/>
  <c r="D132" i="161"/>
  <c r="C132" i="161"/>
  <c r="I130" i="161"/>
  <c r="I131" i="161" s="1"/>
  <c r="H130" i="161"/>
  <c r="H131" i="161" s="1"/>
  <c r="G130" i="161"/>
  <c r="G131" i="161" s="1"/>
  <c r="F130" i="161"/>
  <c r="F131" i="161" s="1"/>
  <c r="E130" i="161"/>
  <c r="E131" i="161" s="1"/>
  <c r="D130" i="161"/>
  <c r="D131" i="161" s="1"/>
  <c r="C130" i="161"/>
  <c r="C131" i="161" s="1"/>
  <c r="I120" i="161"/>
  <c r="H120" i="161"/>
  <c r="G120" i="161"/>
  <c r="F120" i="161"/>
  <c r="E120" i="161"/>
  <c r="D120" i="161"/>
  <c r="C120" i="161"/>
  <c r="I117" i="161"/>
  <c r="I121" i="161" s="1"/>
  <c r="H117" i="161"/>
  <c r="H121" i="161" s="1"/>
  <c r="G117" i="161"/>
  <c r="G121" i="161" s="1"/>
  <c r="F117" i="161"/>
  <c r="F121" i="161" s="1"/>
  <c r="E117" i="161"/>
  <c r="E121" i="161" s="1"/>
  <c r="D117" i="161"/>
  <c r="D121" i="161" s="1"/>
  <c r="C117" i="161"/>
  <c r="C121" i="161" s="1"/>
  <c r="I116" i="161"/>
  <c r="H116" i="161"/>
  <c r="G116" i="161"/>
  <c r="F116" i="161"/>
  <c r="E116" i="161"/>
  <c r="D116" i="161"/>
  <c r="C116" i="161"/>
  <c r="I114" i="161"/>
  <c r="I115" i="161" s="1"/>
  <c r="H114" i="161"/>
  <c r="H115" i="161" s="1"/>
  <c r="G114" i="161"/>
  <c r="G115" i="161" s="1"/>
  <c r="F114" i="161"/>
  <c r="F115" i="161" s="1"/>
  <c r="E114" i="161"/>
  <c r="E115" i="161" s="1"/>
  <c r="D114" i="161"/>
  <c r="D115" i="161" s="1"/>
  <c r="C114" i="161"/>
  <c r="C115" i="161" s="1"/>
  <c r="I104" i="161"/>
  <c r="H104" i="161"/>
  <c r="G104" i="161"/>
  <c r="F104" i="161"/>
  <c r="E104" i="161"/>
  <c r="D104" i="161"/>
  <c r="C104" i="161"/>
  <c r="I101" i="161"/>
  <c r="I105" i="161" s="1"/>
  <c r="H101" i="161"/>
  <c r="H105" i="161" s="1"/>
  <c r="G101" i="161"/>
  <c r="G105" i="161" s="1"/>
  <c r="F101" i="161"/>
  <c r="F105" i="161" s="1"/>
  <c r="E101" i="161"/>
  <c r="E105" i="161" s="1"/>
  <c r="D101" i="161"/>
  <c r="D105" i="161" s="1"/>
  <c r="C101" i="161"/>
  <c r="C105" i="161" s="1"/>
  <c r="I100" i="161"/>
  <c r="H100" i="161"/>
  <c r="G100" i="161"/>
  <c r="F100" i="161"/>
  <c r="E100" i="161"/>
  <c r="D100" i="161"/>
  <c r="C100" i="161"/>
  <c r="I98" i="161"/>
  <c r="I99" i="161" s="1"/>
  <c r="H98" i="161"/>
  <c r="H99" i="161" s="1"/>
  <c r="G98" i="161"/>
  <c r="G99" i="161" s="1"/>
  <c r="F98" i="161"/>
  <c r="F99" i="161" s="1"/>
  <c r="E98" i="161"/>
  <c r="E99" i="161" s="1"/>
  <c r="D98" i="161"/>
  <c r="D99" i="161" s="1"/>
  <c r="C98" i="161"/>
  <c r="C99" i="161" s="1"/>
  <c r="I90" i="161"/>
  <c r="H90" i="161"/>
  <c r="G90" i="161"/>
  <c r="F90" i="161"/>
  <c r="E90" i="161"/>
  <c r="D90" i="161"/>
  <c r="C90" i="161"/>
  <c r="I87" i="161"/>
  <c r="I91" i="161" s="1"/>
  <c r="H87" i="161"/>
  <c r="H91" i="161" s="1"/>
  <c r="G87" i="161"/>
  <c r="G91" i="161" s="1"/>
  <c r="F87" i="161"/>
  <c r="F91" i="161" s="1"/>
  <c r="E87" i="161"/>
  <c r="E91" i="161" s="1"/>
  <c r="D87" i="161"/>
  <c r="D91" i="161" s="1"/>
  <c r="C87" i="161"/>
  <c r="C91" i="161" s="1"/>
  <c r="I86" i="161"/>
  <c r="H86" i="161"/>
  <c r="G86" i="161"/>
  <c r="F86" i="161"/>
  <c r="E86" i="161"/>
  <c r="D86" i="161"/>
  <c r="C86" i="161"/>
  <c r="I84" i="161"/>
  <c r="I85" i="161" s="1"/>
  <c r="H84" i="161"/>
  <c r="H85" i="161" s="1"/>
  <c r="G84" i="161"/>
  <c r="G85" i="161" s="1"/>
  <c r="F84" i="161"/>
  <c r="F85" i="161" s="1"/>
  <c r="E84" i="161"/>
  <c r="E85" i="161" s="1"/>
  <c r="D84" i="161"/>
  <c r="D85" i="161" s="1"/>
  <c r="C84" i="161"/>
  <c r="C85" i="161" s="1"/>
  <c r="I74" i="161"/>
  <c r="H74" i="161"/>
  <c r="G74" i="161"/>
  <c r="F74" i="161"/>
  <c r="E74" i="161"/>
  <c r="D74" i="161"/>
  <c r="C74" i="161"/>
  <c r="I71" i="161"/>
  <c r="I75" i="161" s="1"/>
  <c r="H71" i="161"/>
  <c r="H75" i="161" s="1"/>
  <c r="G71" i="161"/>
  <c r="G75" i="161" s="1"/>
  <c r="F71" i="161"/>
  <c r="F75" i="161" s="1"/>
  <c r="E71" i="161"/>
  <c r="E75" i="161" s="1"/>
  <c r="D71" i="161"/>
  <c r="D75" i="161" s="1"/>
  <c r="C71" i="161"/>
  <c r="C75" i="161" s="1"/>
  <c r="I70" i="161"/>
  <c r="H70" i="161"/>
  <c r="G70" i="161"/>
  <c r="F70" i="161"/>
  <c r="E70" i="161"/>
  <c r="D70" i="161"/>
  <c r="C70" i="161"/>
  <c r="I68" i="161"/>
  <c r="I69" i="161" s="1"/>
  <c r="H68" i="161"/>
  <c r="H69" i="161" s="1"/>
  <c r="G68" i="161"/>
  <c r="G69" i="161" s="1"/>
  <c r="F68" i="161"/>
  <c r="F69" i="161" s="1"/>
  <c r="E68" i="161"/>
  <c r="E69" i="161" s="1"/>
  <c r="D68" i="161"/>
  <c r="D69" i="161" s="1"/>
  <c r="C68" i="161"/>
  <c r="C69" i="161" s="1"/>
  <c r="I60" i="161"/>
  <c r="H60" i="161"/>
  <c r="G60" i="161"/>
  <c r="F60" i="161"/>
  <c r="E60" i="161"/>
  <c r="D60" i="161"/>
  <c r="C60" i="161"/>
  <c r="I57" i="161"/>
  <c r="I61" i="161" s="1"/>
  <c r="H57" i="161"/>
  <c r="H61" i="161" s="1"/>
  <c r="G57" i="161"/>
  <c r="G61" i="161" s="1"/>
  <c r="F57" i="161"/>
  <c r="F61" i="161" s="1"/>
  <c r="E57" i="161"/>
  <c r="E61" i="161" s="1"/>
  <c r="D57" i="161"/>
  <c r="D61" i="161" s="1"/>
  <c r="C57" i="161"/>
  <c r="C61" i="161" s="1"/>
  <c r="I56" i="161"/>
  <c r="H56" i="161"/>
  <c r="G56" i="161"/>
  <c r="F56" i="161"/>
  <c r="E56" i="161"/>
  <c r="D56" i="161"/>
  <c r="C56" i="161"/>
  <c r="I54" i="161"/>
  <c r="I55" i="161" s="1"/>
  <c r="H54" i="161"/>
  <c r="H55" i="161" s="1"/>
  <c r="G54" i="161"/>
  <c r="G55" i="161" s="1"/>
  <c r="F54" i="161"/>
  <c r="F55" i="161" s="1"/>
  <c r="E54" i="161"/>
  <c r="E55" i="161" s="1"/>
  <c r="D54" i="161"/>
  <c r="D55" i="161" s="1"/>
  <c r="C54" i="161"/>
  <c r="C55" i="161" s="1"/>
  <c r="I44" i="161"/>
  <c r="H44" i="161"/>
  <c r="G44" i="161"/>
  <c r="F44" i="161"/>
  <c r="E44" i="161"/>
  <c r="D44" i="161"/>
  <c r="C44" i="161"/>
  <c r="I41" i="161"/>
  <c r="I45" i="161" s="1"/>
  <c r="H41" i="161"/>
  <c r="H45" i="161" s="1"/>
  <c r="G41" i="161"/>
  <c r="G45" i="161" s="1"/>
  <c r="F41" i="161"/>
  <c r="F45" i="161" s="1"/>
  <c r="E41" i="161"/>
  <c r="E45" i="161" s="1"/>
  <c r="D41" i="161"/>
  <c r="D45" i="161" s="1"/>
  <c r="C41" i="161"/>
  <c r="C45" i="161" s="1"/>
  <c r="I40" i="161"/>
  <c r="H40" i="161"/>
  <c r="G40" i="161"/>
  <c r="F40" i="161"/>
  <c r="E40" i="161"/>
  <c r="D40" i="161"/>
  <c r="C40" i="161"/>
  <c r="I38" i="161"/>
  <c r="I39" i="161" s="1"/>
  <c r="H38" i="161"/>
  <c r="H39" i="161" s="1"/>
  <c r="G38" i="161"/>
  <c r="G39" i="161" s="1"/>
  <c r="F38" i="161"/>
  <c r="F39" i="161" s="1"/>
  <c r="E38" i="161"/>
  <c r="E39" i="161" s="1"/>
  <c r="D38" i="161"/>
  <c r="D39" i="161" s="1"/>
  <c r="C38" i="161"/>
  <c r="C39" i="161" s="1"/>
  <c r="I30" i="161"/>
  <c r="H30" i="161"/>
  <c r="G30" i="161"/>
  <c r="F30" i="161"/>
  <c r="E30" i="161"/>
  <c r="D30" i="161"/>
  <c r="C30" i="161"/>
  <c r="I27" i="161"/>
  <c r="I31" i="161" s="1"/>
  <c r="H27" i="161"/>
  <c r="H31" i="161" s="1"/>
  <c r="G27" i="161"/>
  <c r="G31" i="161" s="1"/>
  <c r="F27" i="161"/>
  <c r="F31" i="161" s="1"/>
  <c r="E27" i="161"/>
  <c r="E31" i="161" s="1"/>
  <c r="D27" i="161"/>
  <c r="D31" i="161" s="1"/>
  <c r="C27" i="161"/>
  <c r="C31" i="161" s="1"/>
  <c r="I26" i="161"/>
  <c r="H26" i="161"/>
  <c r="G26" i="161"/>
  <c r="F26" i="161"/>
  <c r="E26" i="161"/>
  <c r="D26" i="161"/>
  <c r="C26" i="161"/>
  <c r="I24" i="161"/>
  <c r="I25" i="161" s="1"/>
  <c r="H24" i="161"/>
  <c r="H25" i="161" s="1"/>
  <c r="G24" i="161"/>
  <c r="G25" i="161" s="1"/>
  <c r="F24" i="161"/>
  <c r="F25" i="161" s="1"/>
  <c r="E24" i="161"/>
  <c r="E25" i="161" s="1"/>
  <c r="D24" i="161"/>
  <c r="D25" i="161" s="1"/>
  <c r="C24" i="161"/>
  <c r="C25" i="161" s="1"/>
  <c r="I16" i="161"/>
  <c r="H16" i="161"/>
  <c r="G16" i="161"/>
  <c r="F16" i="161"/>
  <c r="E16" i="161"/>
  <c r="D16" i="161"/>
  <c r="C16" i="161"/>
  <c r="I13" i="161"/>
  <c r="I17" i="161" s="1"/>
  <c r="H13" i="161"/>
  <c r="H17" i="161" s="1"/>
  <c r="G13" i="161"/>
  <c r="G17" i="161" s="1"/>
  <c r="F13" i="161"/>
  <c r="F17" i="161" s="1"/>
  <c r="E13" i="161"/>
  <c r="E17" i="161" s="1"/>
  <c r="D13" i="161"/>
  <c r="D17" i="161" s="1"/>
  <c r="C13" i="161"/>
  <c r="C17" i="161" s="1"/>
  <c r="I12" i="161"/>
  <c r="H12" i="161"/>
  <c r="G12" i="161"/>
  <c r="F12" i="161"/>
  <c r="E12" i="161"/>
  <c r="D12" i="161"/>
  <c r="C12" i="161"/>
  <c r="I10" i="161"/>
  <c r="I11" i="161" s="1"/>
  <c r="H10" i="161"/>
  <c r="H11" i="161" s="1"/>
  <c r="G10" i="161"/>
  <c r="G11" i="161" s="1"/>
  <c r="F10" i="161"/>
  <c r="F11" i="161" s="1"/>
  <c r="E10" i="161"/>
  <c r="E11" i="161" s="1"/>
  <c r="D10" i="161"/>
  <c r="D11" i="161" s="1"/>
  <c r="C10" i="161"/>
  <c r="C11" i="161" s="1"/>
  <c r="I192" i="160"/>
  <c r="H192" i="160"/>
  <c r="G192" i="160"/>
  <c r="F192" i="160"/>
  <c r="E192" i="160"/>
  <c r="D192" i="160"/>
  <c r="C192" i="160"/>
  <c r="I189" i="160"/>
  <c r="I193" i="160" s="1"/>
  <c r="H189" i="160"/>
  <c r="H193" i="160" s="1"/>
  <c r="G189" i="160"/>
  <c r="G193" i="160" s="1"/>
  <c r="F189" i="160"/>
  <c r="F193" i="160" s="1"/>
  <c r="E189" i="160"/>
  <c r="E193" i="160" s="1"/>
  <c r="D189" i="160"/>
  <c r="D193" i="160" s="1"/>
  <c r="C189" i="160"/>
  <c r="C193" i="160" s="1"/>
  <c r="I188" i="160"/>
  <c r="H188" i="160"/>
  <c r="G188" i="160"/>
  <c r="F188" i="160"/>
  <c r="E188" i="160"/>
  <c r="D188" i="160"/>
  <c r="C188" i="160"/>
  <c r="I186" i="160"/>
  <c r="I187" i="160" s="1"/>
  <c r="H186" i="160"/>
  <c r="H187" i="160" s="1"/>
  <c r="G186" i="160"/>
  <c r="G187" i="160" s="1"/>
  <c r="F186" i="160"/>
  <c r="F187" i="160" s="1"/>
  <c r="E186" i="160"/>
  <c r="E187" i="160" s="1"/>
  <c r="D186" i="160"/>
  <c r="D187" i="160" s="1"/>
  <c r="C186" i="160"/>
  <c r="C187" i="160" s="1"/>
  <c r="I178" i="160"/>
  <c r="H178" i="160"/>
  <c r="G178" i="160"/>
  <c r="F178" i="160"/>
  <c r="E178" i="160"/>
  <c r="D178" i="160"/>
  <c r="C178" i="160"/>
  <c r="I175" i="160"/>
  <c r="I179" i="160" s="1"/>
  <c r="H175" i="160"/>
  <c r="H179" i="160" s="1"/>
  <c r="G175" i="160"/>
  <c r="G179" i="160" s="1"/>
  <c r="F175" i="160"/>
  <c r="F179" i="160" s="1"/>
  <c r="E175" i="160"/>
  <c r="E179" i="160" s="1"/>
  <c r="D175" i="160"/>
  <c r="D179" i="160" s="1"/>
  <c r="C175" i="160"/>
  <c r="C179" i="160" s="1"/>
  <c r="I174" i="160"/>
  <c r="H174" i="160"/>
  <c r="G174" i="160"/>
  <c r="F174" i="160"/>
  <c r="E174" i="160"/>
  <c r="D174" i="160"/>
  <c r="C174" i="160"/>
  <c r="I172" i="160"/>
  <c r="I173" i="160" s="1"/>
  <c r="H172" i="160"/>
  <c r="H173" i="160" s="1"/>
  <c r="G172" i="160"/>
  <c r="G173" i="160" s="1"/>
  <c r="F172" i="160"/>
  <c r="F173" i="160" s="1"/>
  <c r="E172" i="160"/>
  <c r="E173" i="160" s="1"/>
  <c r="D172" i="160"/>
  <c r="D173" i="160" s="1"/>
  <c r="C172" i="160"/>
  <c r="C173" i="160" s="1"/>
  <c r="I164" i="160"/>
  <c r="H164" i="160"/>
  <c r="G164" i="160"/>
  <c r="F164" i="160"/>
  <c r="E164" i="160"/>
  <c r="D164" i="160"/>
  <c r="C164" i="160"/>
  <c r="I161" i="160"/>
  <c r="I165" i="160" s="1"/>
  <c r="H161" i="160"/>
  <c r="H165" i="160" s="1"/>
  <c r="G161" i="160"/>
  <c r="G165" i="160" s="1"/>
  <c r="F161" i="160"/>
  <c r="F165" i="160" s="1"/>
  <c r="E161" i="160"/>
  <c r="E165" i="160" s="1"/>
  <c r="D161" i="160"/>
  <c r="D165" i="160" s="1"/>
  <c r="C161" i="160"/>
  <c r="C165" i="160" s="1"/>
  <c r="I160" i="160"/>
  <c r="H160" i="160"/>
  <c r="G160" i="160"/>
  <c r="F160" i="160"/>
  <c r="E160" i="160"/>
  <c r="D160" i="160"/>
  <c r="C160" i="160"/>
  <c r="I158" i="160"/>
  <c r="I159" i="160" s="1"/>
  <c r="H158" i="160"/>
  <c r="H159" i="160" s="1"/>
  <c r="G158" i="160"/>
  <c r="G159" i="160" s="1"/>
  <c r="F158" i="160"/>
  <c r="F159" i="160" s="1"/>
  <c r="E158" i="160"/>
  <c r="E159" i="160" s="1"/>
  <c r="D158" i="160"/>
  <c r="D159" i="160" s="1"/>
  <c r="C158" i="160"/>
  <c r="C159" i="160" s="1"/>
  <c r="I150" i="160"/>
  <c r="H150" i="160"/>
  <c r="G150" i="160"/>
  <c r="F150" i="160"/>
  <c r="E150" i="160"/>
  <c r="D150" i="160"/>
  <c r="C150" i="160"/>
  <c r="I147" i="160"/>
  <c r="I151" i="160" s="1"/>
  <c r="H147" i="160"/>
  <c r="H151" i="160" s="1"/>
  <c r="G147" i="160"/>
  <c r="G151" i="160" s="1"/>
  <c r="F147" i="160"/>
  <c r="F151" i="160" s="1"/>
  <c r="E147" i="160"/>
  <c r="E151" i="160" s="1"/>
  <c r="D147" i="160"/>
  <c r="D151" i="160" s="1"/>
  <c r="C147" i="160"/>
  <c r="C151" i="160" s="1"/>
  <c r="I146" i="160"/>
  <c r="H146" i="160"/>
  <c r="G146" i="160"/>
  <c r="F146" i="160"/>
  <c r="E146" i="160"/>
  <c r="D146" i="160"/>
  <c r="C146" i="160"/>
  <c r="I144" i="160"/>
  <c r="I145" i="160" s="1"/>
  <c r="H144" i="160"/>
  <c r="H145" i="160" s="1"/>
  <c r="G144" i="160"/>
  <c r="G145" i="160" s="1"/>
  <c r="F144" i="160"/>
  <c r="F145" i="160" s="1"/>
  <c r="E144" i="160"/>
  <c r="E145" i="160" s="1"/>
  <c r="D144" i="160"/>
  <c r="D145" i="160" s="1"/>
  <c r="C144" i="160"/>
  <c r="C145" i="160" s="1"/>
  <c r="I136" i="160"/>
  <c r="H136" i="160"/>
  <c r="G136" i="160"/>
  <c r="F136" i="160"/>
  <c r="E136" i="160"/>
  <c r="D136" i="160"/>
  <c r="C136" i="160"/>
  <c r="I133" i="160"/>
  <c r="I137" i="160" s="1"/>
  <c r="H133" i="160"/>
  <c r="H137" i="160" s="1"/>
  <c r="G133" i="160"/>
  <c r="G137" i="160" s="1"/>
  <c r="F133" i="160"/>
  <c r="F137" i="160" s="1"/>
  <c r="E133" i="160"/>
  <c r="E137" i="160" s="1"/>
  <c r="D133" i="160"/>
  <c r="D137" i="160" s="1"/>
  <c r="C133" i="160"/>
  <c r="C137" i="160" s="1"/>
  <c r="I132" i="160"/>
  <c r="H132" i="160"/>
  <c r="G132" i="160"/>
  <c r="F132" i="160"/>
  <c r="E132" i="160"/>
  <c r="D132" i="160"/>
  <c r="C132" i="160"/>
  <c r="I130" i="160"/>
  <c r="I131" i="160" s="1"/>
  <c r="H130" i="160"/>
  <c r="H131" i="160" s="1"/>
  <c r="G130" i="160"/>
  <c r="G131" i="160" s="1"/>
  <c r="F130" i="160"/>
  <c r="F131" i="160" s="1"/>
  <c r="E130" i="160"/>
  <c r="E131" i="160" s="1"/>
  <c r="D130" i="160"/>
  <c r="D131" i="160" s="1"/>
  <c r="C130" i="160"/>
  <c r="C131" i="160" s="1"/>
  <c r="I120" i="160"/>
  <c r="H120" i="160"/>
  <c r="G120" i="160"/>
  <c r="F120" i="160"/>
  <c r="E120" i="160"/>
  <c r="D120" i="160"/>
  <c r="C120" i="160"/>
  <c r="I117" i="160"/>
  <c r="I121" i="160" s="1"/>
  <c r="H117" i="160"/>
  <c r="H121" i="160" s="1"/>
  <c r="G117" i="160"/>
  <c r="G121" i="160" s="1"/>
  <c r="F117" i="160"/>
  <c r="F121" i="160" s="1"/>
  <c r="E117" i="160"/>
  <c r="E121" i="160" s="1"/>
  <c r="D117" i="160"/>
  <c r="D121" i="160" s="1"/>
  <c r="C117" i="160"/>
  <c r="C121" i="160" s="1"/>
  <c r="I116" i="160"/>
  <c r="H116" i="160"/>
  <c r="G116" i="160"/>
  <c r="F116" i="160"/>
  <c r="E116" i="160"/>
  <c r="D116" i="160"/>
  <c r="C116" i="160"/>
  <c r="I114" i="160"/>
  <c r="I115" i="160" s="1"/>
  <c r="H114" i="160"/>
  <c r="H115" i="160" s="1"/>
  <c r="G114" i="160"/>
  <c r="G115" i="160" s="1"/>
  <c r="F114" i="160"/>
  <c r="F115" i="160" s="1"/>
  <c r="E114" i="160"/>
  <c r="E115" i="160" s="1"/>
  <c r="D114" i="160"/>
  <c r="D115" i="160" s="1"/>
  <c r="C114" i="160"/>
  <c r="C115" i="160" s="1"/>
  <c r="I104" i="160"/>
  <c r="H104" i="160"/>
  <c r="G104" i="160"/>
  <c r="F104" i="160"/>
  <c r="E104" i="160"/>
  <c r="D104" i="160"/>
  <c r="C104" i="160"/>
  <c r="I101" i="160"/>
  <c r="I105" i="160" s="1"/>
  <c r="H101" i="160"/>
  <c r="H105" i="160" s="1"/>
  <c r="G101" i="160"/>
  <c r="G105" i="160" s="1"/>
  <c r="F101" i="160"/>
  <c r="F105" i="160" s="1"/>
  <c r="E101" i="160"/>
  <c r="E105" i="160" s="1"/>
  <c r="D101" i="160"/>
  <c r="D105" i="160" s="1"/>
  <c r="C101" i="160"/>
  <c r="C105" i="160" s="1"/>
  <c r="I100" i="160"/>
  <c r="H100" i="160"/>
  <c r="G100" i="160"/>
  <c r="F100" i="160"/>
  <c r="E100" i="160"/>
  <c r="D100" i="160"/>
  <c r="C100" i="160"/>
  <c r="I98" i="160"/>
  <c r="I99" i="160" s="1"/>
  <c r="H98" i="160"/>
  <c r="H99" i="160" s="1"/>
  <c r="G98" i="160"/>
  <c r="G99" i="160" s="1"/>
  <c r="F98" i="160"/>
  <c r="F99" i="160" s="1"/>
  <c r="E98" i="160"/>
  <c r="E99" i="160" s="1"/>
  <c r="D98" i="160"/>
  <c r="D99" i="160" s="1"/>
  <c r="C98" i="160"/>
  <c r="C99" i="160" s="1"/>
  <c r="I90" i="160"/>
  <c r="H90" i="160"/>
  <c r="G90" i="160"/>
  <c r="F90" i="160"/>
  <c r="E90" i="160"/>
  <c r="D90" i="160"/>
  <c r="C90" i="160"/>
  <c r="I87" i="160"/>
  <c r="I91" i="160" s="1"/>
  <c r="H87" i="160"/>
  <c r="H91" i="160" s="1"/>
  <c r="G87" i="160"/>
  <c r="G91" i="160" s="1"/>
  <c r="F87" i="160"/>
  <c r="F91" i="160" s="1"/>
  <c r="E87" i="160"/>
  <c r="E91" i="160" s="1"/>
  <c r="D87" i="160"/>
  <c r="D91" i="160" s="1"/>
  <c r="C87" i="160"/>
  <c r="C91" i="160" s="1"/>
  <c r="I86" i="160"/>
  <c r="H86" i="160"/>
  <c r="G86" i="160"/>
  <c r="F86" i="160"/>
  <c r="E86" i="160"/>
  <c r="D86" i="160"/>
  <c r="C86" i="160"/>
  <c r="I84" i="160"/>
  <c r="I85" i="160" s="1"/>
  <c r="H84" i="160"/>
  <c r="H85" i="160" s="1"/>
  <c r="G84" i="160"/>
  <c r="G85" i="160" s="1"/>
  <c r="F84" i="160"/>
  <c r="F85" i="160" s="1"/>
  <c r="E84" i="160"/>
  <c r="E85" i="160" s="1"/>
  <c r="D84" i="160"/>
  <c r="D85" i="160" s="1"/>
  <c r="C84" i="160"/>
  <c r="C85" i="160" s="1"/>
  <c r="I74" i="160"/>
  <c r="H74" i="160"/>
  <c r="G74" i="160"/>
  <c r="F74" i="160"/>
  <c r="E74" i="160"/>
  <c r="D74" i="160"/>
  <c r="C74" i="160"/>
  <c r="I71" i="160"/>
  <c r="I75" i="160" s="1"/>
  <c r="H71" i="160"/>
  <c r="H75" i="160" s="1"/>
  <c r="G71" i="160"/>
  <c r="G75" i="160" s="1"/>
  <c r="F71" i="160"/>
  <c r="F75" i="160" s="1"/>
  <c r="E71" i="160"/>
  <c r="E75" i="160" s="1"/>
  <c r="D71" i="160"/>
  <c r="D75" i="160" s="1"/>
  <c r="C71" i="160"/>
  <c r="C75" i="160" s="1"/>
  <c r="I70" i="160"/>
  <c r="H70" i="160"/>
  <c r="G70" i="160"/>
  <c r="F70" i="160"/>
  <c r="E70" i="160"/>
  <c r="D70" i="160"/>
  <c r="C70" i="160"/>
  <c r="I68" i="160"/>
  <c r="I69" i="160" s="1"/>
  <c r="H68" i="160"/>
  <c r="H69" i="160" s="1"/>
  <c r="G68" i="160"/>
  <c r="G69" i="160" s="1"/>
  <c r="F68" i="160"/>
  <c r="F69" i="160" s="1"/>
  <c r="E68" i="160"/>
  <c r="E69" i="160" s="1"/>
  <c r="D68" i="160"/>
  <c r="D69" i="160" s="1"/>
  <c r="C68" i="160"/>
  <c r="C69" i="160" s="1"/>
  <c r="I60" i="160"/>
  <c r="H60" i="160"/>
  <c r="G60" i="160"/>
  <c r="F60" i="160"/>
  <c r="E60" i="160"/>
  <c r="D60" i="160"/>
  <c r="C60" i="160"/>
  <c r="I57" i="160"/>
  <c r="I61" i="160" s="1"/>
  <c r="H57" i="160"/>
  <c r="H61" i="160" s="1"/>
  <c r="G57" i="160"/>
  <c r="G61" i="160" s="1"/>
  <c r="F57" i="160"/>
  <c r="F61" i="160" s="1"/>
  <c r="E57" i="160"/>
  <c r="E61" i="160" s="1"/>
  <c r="D57" i="160"/>
  <c r="D61" i="160" s="1"/>
  <c r="C57" i="160"/>
  <c r="C61" i="160" s="1"/>
  <c r="I56" i="160"/>
  <c r="H56" i="160"/>
  <c r="G56" i="160"/>
  <c r="F56" i="160"/>
  <c r="E56" i="160"/>
  <c r="D56" i="160"/>
  <c r="C56" i="160"/>
  <c r="I54" i="160"/>
  <c r="I55" i="160" s="1"/>
  <c r="H54" i="160"/>
  <c r="H55" i="160" s="1"/>
  <c r="G54" i="160"/>
  <c r="G55" i="160" s="1"/>
  <c r="F54" i="160"/>
  <c r="F55" i="160" s="1"/>
  <c r="E54" i="160"/>
  <c r="E55" i="160" s="1"/>
  <c r="D54" i="160"/>
  <c r="D55" i="160" s="1"/>
  <c r="C54" i="160"/>
  <c r="C55" i="160" s="1"/>
  <c r="I44" i="160"/>
  <c r="H44" i="160"/>
  <c r="G44" i="160"/>
  <c r="F44" i="160"/>
  <c r="E44" i="160"/>
  <c r="D44" i="160"/>
  <c r="C44" i="160"/>
  <c r="I41" i="160"/>
  <c r="I45" i="160" s="1"/>
  <c r="H41" i="160"/>
  <c r="H45" i="160" s="1"/>
  <c r="G41" i="160"/>
  <c r="G45" i="160" s="1"/>
  <c r="F41" i="160"/>
  <c r="F45" i="160" s="1"/>
  <c r="E41" i="160"/>
  <c r="E45" i="160" s="1"/>
  <c r="D41" i="160"/>
  <c r="D45" i="160" s="1"/>
  <c r="C41" i="160"/>
  <c r="C45" i="160" s="1"/>
  <c r="I40" i="160"/>
  <c r="H40" i="160"/>
  <c r="G40" i="160"/>
  <c r="F40" i="160"/>
  <c r="E40" i="160"/>
  <c r="D40" i="160"/>
  <c r="C40" i="160"/>
  <c r="I38" i="160"/>
  <c r="I39" i="160" s="1"/>
  <c r="H38" i="160"/>
  <c r="H39" i="160" s="1"/>
  <c r="G38" i="160"/>
  <c r="G39" i="160" s="1"/>
  <c r="F38" i="160"/>
  <c r="F39" i="160" s="1"/>
  <c r="E38" i="160"/>
  <c r="E39" i="160" s="1"/>
  <c r="D38" i="160"/>
  <c r="D39" i="160" s="1"/>
  <c r="C38" i="160"/>
  <c r="C39" i="160" s="1"/>
  <c r="I30" i="160"/>
  <c r="H30" i="160"/>
  <c r="G30" i="160"/>
  <c r="F30" i="160"/>
  <c r="E30" i="160"/>
  <c r="D30" i="160"/>
  <c r="C30" i="160"/>
  <c r="I27" i="160"/>
  <c r="I31" i="160" s="1"/>
  <c r="H27" i="160"/>
  <c r="H31" i="160" s="1"/>
  <c r="G27" i="160"/>
  <c r="G31" i="160" s="1"/>
  <c r="F27" i="160"/>
  <c r="F31" i="160" s="1"/>
  <c r="E27" i="160"/>
  <c r="E31" i="160" s="1"/>
  <c r="D27" i="160"/>
  <c r="D31" i="160" s="1"/>
  <c r="C27" i="160"/>
  <c r="C31" i="160" s="1"/>
  <c r="I26" i="160"/>
  <c r="H26" i="160"/>
  <c r="G26" i="160"/>
  <c r="F26" i="160"/>
  <c r="E26" i="160"/>
  <c r="D26" i="160"/>
  <c r="C26" i="160"/>
  <c r="I24" i="160"/>
  <c r="I25" i="160" s="1"/>
  <c r="H24" i="160"/>
  <c r="H25" i="160" s="1"/>
  <c r="G24" i="160"/>
  <c r="G25" i="160" s="1"/>
  <c r="F24" i="160"/>
  <c r="F25" i="160" s="1"/>
  <c r="E24" i="160"/>
  <c r="E25" i="160" s="1"/>
  <c r="D24" i="160"/>
  <c r="D25" i="160" s="1"/>
  <c r="C24" i="160"/>
  <c r="C25" i="160" s="1"/>
  <c r="I16" i="160"/>
  <c r="H16" i="160"/>
  <c r="G16" i="160"/>
  <c r="F16" i="160"/>
  <c r="E16" i="160"/>
  <c r="D16" i="160"/>
  <c r="C16" i="160"/>
  <c r="I13" i="160"/>
  <c r="I17" i="160" s="1"/>
  <c r="H13" i="160"/>
  <c r="H17" i="160" s="1"/>
  <c r="G13" i="160"/>
  <c r="G17" i="160" s="1"/>
  <c r="F13" i="160"/>
  <c r="F17" i="160" s="1"/>
  <c r="E13" i="160"/>
  <c r="E17" i="160" s="1"/>
  <c r="D13" i="160"/>
  <c r="D17" i="160" s="1"/>
  <c r="C13" i="160"/>
  <c r="C17" i="160" s="1"/>
  <c r="I12" i="160"/>
  <c r="H12" i="160"/>
  <c r="G12" i="160"/>
  <c r="F12" i="160"/>
  <c r="E12" i="160"/>
  <c r="D12" i="160"/>
  <c r="C12" i="160"/>
  <c r="I10" i="160"/>
  <c r="I11" i="160" s="1"/>
  <c r="H10" i="160"/>
  <c r="H11" i="160" s="1"/>
  <c r="G10" i="160"/>
  <c r="G11" i="160" s="1"/>
  <c r="F10" i="160"/>
  <c r="F11" i="160" s="1"/>
  <c r="E10" i="160"/>
  <c r="E11" i="160" s="1"/>
  <c r="D10" i="160"/>
  <c r="D11" i="160" s="1"/>
  <c r="C10" i="160"/>
  <c r="C11" i="160" s="1"/>
  <c r="I192" i="159"/>
  <c r="H192" i="159"/>
  <c r="G192" i="159"/>
  <c r="F192" i="159"/>
  <c r="E192" i="159"/>
  <c r="D192" i="159"/>
  <c r="C192" i="159"/>
  <c r="I189" i="159"/>
  <c r="I193" i="159" s="1"/>
  <c r="H189" i="159"/>
  <c r="H193" i="159" s="1"/>
  <c r="G189" i="159"/>
  <c r="G193" i="159" s="1"/>
  <c r="F189" i="159"/>
  <c r="F193" i="159" s="1"/>
  <c r="E189" i="159"/>
  <c r="E193" i="159" s="1"/>
  <c r="D189" i="159"/>
  <c r="D193" i="159" s="1"/>
  <c r="C189" i="159"/>
  <c r="C193" i="159" s="1"/>
  <c r="I188" i="159"/>
  <c r="H188" i="159"/>
  <c r="G188" i="159"/>
  <c r="F188" i="159"/>
  <c r="E188" i="159"/>
  <c r="D188" i="159"/>
  <c r="C188" i="159"/>
  <c r="I186" i="159"/>
  <c r="I187" i="159" s="1"/>
  <c r="H186" i="159"/>
  <c r="H187" i="159" s="1"/>
  <c r="G186" i="159"/>
  <c r="G187" i="159" s="1"/>
  <c r="F186" i="159"/>
  <c r="F187" i="159" s="1"/>
  <c r="E186" i="159"/>
  <c r="E187" i="159" s="1"/>
  <c r="D186" i="159"/>
  <c r="D187" i="159" s="1"/>
  <c r="C186" i="159"/>
  <c r="C187" i="159" s="1"/>
  <c r="I178" i="159"/>
  <c r="H178" i="159"/>
  <c r="G178" i="159"/>
  <c r="F178" i="159"/>
  <c r="E178" i="159"/>
  <c r="D178" i="159"/>
  <c r="C178" i="159"/>
  <c r="I175" i="159"/>
  <c r="I179" i="159" s="1"/>
  <c r="H175" i="159"/>
  <c r="H179" i="159" s="1"/>
  <c r="G175" i="159"/>
  <c r="G179" i="159" s="1"/>
  <c r="F175" i="159"/>
  <c r="F179" i="159" s="1"/>
  <c r="E175" i="159"/>
  <c r="E179" i="159" s="1"/>
  <c r="D175" i="159"/>
  <c r="D179" i="159" s="1"/>
  <c r="C175" i="159"/>
  <c r="C179" i="159" s="1"/>
  <c r="I174" i="159"/>
  <c r="H174" i="159"/>
  <c r="G174" i="159"/>
  <c r="F174" i="159"/>
  <c r="E174" i="159"/>
  <c r="D174" i="159"/>
  <c r="C174" i="159"/>
  <c r="I172" i="159"/>
  <c r="I173" i="159" s="1"/>
  <c r="H172" i="159"/>
  <c r="H173" i="159" s="1"/>
  <c r="G172" i="159"/>
  <c r="G173" i="159" s="1"/>
  <c r="F172" i="159"/>
  <c r="F173" i="159" s="1"/>
  <c r="E172" i="159"/>
  <c r="E173" i="159" s="1"/>
  <c r="D172" i="159"/>
  <c r="D173" i="159" s="1"/>
  <c r="C172" i="159"/>
  <c r="C173" i="159" s="1"/>
  <c r="I164" i="159"/>
  <c r="H164" i="159"/>
  <c r="G164" i="159"/>
  <c r="F164" i="159"/>
  <c r="E164" i="159"/>
  <c r="D164" i="159"/>
  <c r="C164" i="159"/>
  <c r="I161" i="159"/>
  <c r="I165" i="159" s="1"/>
  <c r="H161" i="159"/>
  <c r="H165" i="159" s="1"/>
  <c r="G161" i="159"/>
  <c r="G165" i="159" s="1"/>
  <c r="F161" i="159"/>
  <c r="F165" i="159" s="1"/>
  <c r="E161" i="159"/>
  <c r="E165" i="159" s="1"/>
  <c r="D161" i="159"/>
  <c r="D165" i="159" s="1"/>
  <c r="C161" i="159"/>
  <c r="C165" i="159" s="1"/>
  <c r="I160" i="159"/>
  <c r="H160" i="159"/>
  <c r="G160" i="159"/>
  <c r="F160" i="159"/>
  <c r="E160" i="159"/>
  <c r="D160" i="159"/>
  <c r="C160" i="159"/>
  <c r="I158" i="159"/>
  <c r="I159" i="159" s="1"/>
  <c r="H158" i="159"/>
  <c r="H159" i="159" s="1"/>
  <c r="G158" i="159"/>
  <c r="G159" i="159" s="1"/>
  <c r="F158" i="159"/>
  <c r="F159" i="159" s="1"/>
  <c r="E158" i="159"/>
  <c r="E159" i="159" s="1"/>
  <c r="D158" i="159"/>
  <c r="D159" i="159" s="1"/>
  <c r="C158" i="159"/>
  <c r="C159" i="159" s="1"/>
  <c r="I150" i="159"/>
  <c r="H150" i="159"/>
  <c r="G150" i="159"/>
  <c r="F150" i="159"/>
  <c r="E150" i="159"/>
  <c r="D150" i="159"/>
  <c r="C150" i="159"/>
  <c r="I147" i="159"/>
  <c r="I151" i="159" s="1"/>
  <c r="H147" i="159"/>
  <c r="H151" i="159" s="1"/>
  <c r="G147" i="159"/>
  <c r="G151" i="159" s="1"/>
  <c r="F147" i="159"/>
  <c r="F151" i="159" s="1"/>
  <c r="E147" i="159"/>
  <c r="E151" i="159" s="1"/>
  <c r="D147" i="159"/>
  <c r="D151" i="159" s="1"/>
  <c r="C147" i="159"/>
  <c r="C151" i="159" s="1"/>
  <c r="I146" i="159"/>
  <c r="H146" i="159"/>
  <c r="G146" i="159"/>
  <c r="F146" i="159"/>
  <c r="E146" i="159"/>
  <c r="D146" i="159"/>
  <c r="C146" i="159"/>
  <c r="I144" i="159"/>
  <c r="I145" i="159" s="1"/>
  <c r="H144" i="159"/>
  <c r="H145" i="159" s="1"/>
  <c r="G144" i="159"/>
  <c r="G145" i="159" s="1"/>
  <c r="F144" i="159"/>
  <c r="F145" i="159" s="1"/>
  <c r="E144" i="159"/>
  <c r="E145" i="159" s="1"/>
  <c r="D144" i="159"/>
  <c r="D145" i="159" s="1"/>
  <c r="C144" i="159"/>
  <c r="C145" i="159" s="1"/>
  <c r="I136" i="159"/>
  <c r="H136" i="159"/>
  <c r="G136" i="159"/>
  <c r="F136" i="159"/>
  <c r="E136" i="159"/>
  <c r="D136" i="159"/>
  <c r="C136" i="159"/>
  <c r="I133" i="159"/>
  <c r="I137" i="159" s="1"/>
  <c r="H133" i="159"/>
  <c r="H137" i="159" s="1"/>
  <c r="G133" i="159"/>
  <c r="G137" i="159" s="1"/>
  <c r="F133" i="159"/>
  <c r="F137" i="159" s="1"/>
  <c r="E133" i="159"/>
  <c r="E137" i="159" s="1"/>
  <c r="D133" i="159"/>
  <c r="D137" i="159" s="1"/>
  <c r="C133" i="159"/>
  <c r="C137" i="159" s="1"/>
  <c r="I132" i="159"/>
  <c r="H132" i="159"/>
  <c r="G132" i="159"/>
  <c r="F132" i="159"/>
  <c r="E132" i="159"/>
  <c r="D132" i="159"/>
  <c r="C132" i="159"/>
  <c r="I130" i="159"/>
  <c r="I131" i="159" s="1"/>
  <c r="H130" i="159"/>
  <c r="H131" i="159" s="1"/>
  <c r="G130" i="159"/>
  <c r="G131" i="159" s="1"/>
  <c r="F130" i="159"/>
  <c r="F131" i="159" s="1"/>
  <c r="E130" i="159"/>
  <c r="E131" i="159" s="1"/>
  <c r="D130" i="159"/>
  <c r="D131" i="159" s="1"/>
  <c r="C130" i="159"/>
  <c r="C131" i="159" s="1"/>
  <c r="I120" i="159"/>
  <c r="H120" i="159"/>
  <c r="G120" i="159"/>
  <c r="F120" i="159"/>
  <c r="E120" i="159"/>
  <c r="D120" i="159"/>
  <c r="C120" i="159"/>
  <c r="I117" i="159"/>
  <c r="I121" i="159" s="1"/>
  <c r="H117" i="159"/>
  <c r="H121" i="159" s="1"/>
  <c r="G117" i="159"/>
  <c r="G121" i="159" s="1"/>
  <c r="F117" i="159"/>
  <c r="F121" i="159" s="1"/>
  <c r="E117" i="159"/>
  <c r="E121" i="159" s="1"/>
  <c r="D117" i="159"/>
  <c r="D121" i="159" s="1"/>
  <c r="C117" i="159"/>
  <c r="C121" i="159" s="1"/>
  <c r="I116" i="159"/>
  <c r="H116" i="159"/>
  <c r="G116" i="159"/>
  <c r="F116" i="159"/>
  <c r="E116" i="159"/>
  <c r="D116" i="159"/>
  <c r="C116" i="159"/>
  <c r="I114" i="159"/>
  <c r="I115" i="159" s="1"/>
  <c r="H114" i="159"/>
  <c r="H115" i="159" s="1"/>
  <c r="G114" i="159"/>
  <c r="G115" i="159" s="1"/>
  <c r="F114" i="159"/>
  <c r="F115" i="159" s="1"/>
  <c r="E114" i="159"/>
  <c r="E115" i="159" s="1"/>
  <c r="D114" i="159"/>
  <c r="D115" i="159" s="1"/>
  <c r="C114" i="159"/>
  <c r="C115" i="159" s="1"/>
  <c r="I104" i="159"/>
  <c r="H104" i="159"/>
  <c r="G104" i="159"/>
  <c r="F104" i="159"/>
  <c r="E104" i="159"/>
  <c r="D104" i="159"/>
  <c r="C104" i="159"/>
  <c r="I101" i="159"/>
  <c r="I105" i="159" s="1"/>
  <c r="H101" i="159"/>
  <c r="H105" i="159" s="1"/>
  <c r="G101" i="159"/>
  <c r="G105" i="159" s="1"/>
  <c r="F101" i="159"/>
  <c r="F105" i="159" s="1"/>
  <c r="E101" i="159"/>
  <c r="E105" i="159" s="1"/>
  <c r="D101" i="159"/>
  <c r="D105" i="159" s="1"/>
  <c r="C101" i="159"/>
  <c r="C105" i="159" s="1"/>
  <c r="I100" i="159"/>
  <c r="H100" i="159"/>
  <c r="G100" i="159"/>
  <c r="F100" i="159"/>
  <c r="E100" i="159"/>
  <c r="D100" i="159"/>
  <c r="C100" i="159"/>
  <c r="I98" i="159"/>
  <c r="I99" i="159" s="1"/>
  <c r="H98" i="159"/>
  <c r="H99" i="159" s="1"/>
  <c r="G98" i="159"/>
  <c r="G99" i="159" s="1"/>
  <c r="F98" i="159"/>
  <c r="F99" i="159" s="1"/>
  <c r="E98" i="159"/>
  <c r="E99" i="159" s="1"/>
  <c r="D98" i="159"/>
  <c r="D99" i="159" s="1"/>
  <c r="C98" i="159"/>
  <c r="C99" i="159" s="1"/>
  <c r="I90" i="159"/>
  <c r="H90" i="159"/>
  <c r="G90" i="159"/>
  <c r="F90" i="159"/>
  <c r="E90" i="159"/>
  <c r="D90" i="159"/>
  <c r="C90" i="159"/>
  <c r="I87" i="159"/>
  <c r="I91" i="159" s="1"/>
  <c r="H87" i="159"/>
  <c r="H91" i="159" s="1"/>
  <c r="G87" i="159"/>
  <c r="G91" i="159" s="1"/>
  <c r="F87" i="159"/>
  <c r="F91" i="159" s="1"/>
  <c r="E87" i="159"/>
  <c r="E91" i="159" s="1"/>
  <c r="D87" i="159"/>
  <c r="D91" i="159" s="1"/>
  <c r="C87" i="159"/>
  <c r="C91" i="159" s="1"/>
  <c r="I86" i="159"/>
  <c r="H86" i="159"/>
  <c r="G86" i="159"/>
  <c r="F86" i="159"/>
  <c r="E86" i="159"/>
  <c r="D86" i="159"/>
  <c r="C86" i="159"/>
  <c r="I84" i="159"/>
  <c r="I85" i="159" s="1"/>
  <c r="H84" i="159"/>
  <c r="H85" i="159" s="1"/>
  <c r="G84" i="159"/>
  <c r="G85" i="159" s="1"/>
  <c r="F84" i="159"/>
  <c r="F85" i="159" s="1"/>
  <c r="E84" i="159"/>
  <c r="E85" i="159" s="1"/>
  <c r="D84" i="159"/>
  <c r="D85" i="159" s="1"/>
  <c r="C84" i="159"/>
  <c r="C85" i="159" s="1"/>
  <c r="I74" i="159"/>
  <c r="H74" i="159"/>
  <c r="G74" i="159"/>
  <c r="F74" i="159"/>
  <c r="E74" i="159"/>
  <c r="D74" i="159"/>
  <c r="C74" i="159"/>
  <c r="I71" i="159"/>
  <c r="I75" i="159" s="1"/>
  <c r="H71" i="159"/>
  <c r="H75" i="159" s="1"/>
  <c r="G71" i="159"/>
  <c r="G75" i="159" s="1"/>
  <c r="F71" i="159"/>
  <c r="F75" i="159" s="1"/>
  <c r="E71" i="159"/>
  <c r="E75" i="159" s="1"/>
  <c r="D71" i="159"/>
  <c r="D75" i="159" s="1"/>
  <c r="C71" i="159"/>
  <c r="C75" i="159" s="1"/>
  <c r="I70" i="159"/>
  <c r="H70" i="159"/>
  <c r="G70" i="159"/>
  <c r="F70" i="159"/>
  <c r="E70" i="159"/>
  <c r="D70" i="159"/>
  <c r="C70" i="159"/>
  <c r="I68" i="159"/>
  <c r="I69" i="159" s="1"/>
  <c r="H68" i="159"/>
  <c r="H69" i="159" s="1"/>
  <c r="G68" i="159"/>
  <c r="G69" i="159" s="1"/>
  <c r="F68" i="159"/>
  <c r="F69" i="159" s="1"/>
  <c r="E68" i="159"/>
  <c r="E69" i="159" s="1"/>
  <c r="D68" i="159"/>
  <c r="D69" i="159" s="1"/>
  <c r="C68" i="159"/>
  <c r="C69" i="159" s="1"/>
  <c r="I60" i="159"/>
  <c r="H60" i="159"/>
  <c r="G60" i="159"/>
  <c r="F60" i="159"/>
  <c r="E60" i="159"/>
  <c r="D60" i="159"/>
  <c r="C60" i="159"/>
  <c r="I57" i="159"/>
  <c r="I61" i="159" s="1"/>
  <c r="H57" i="159"/>
  <c r="H61" i="159" s="1"/>
  <c r="G57" i="159"/>
  <c r="G61" i="159" s="1"/>
  <c r="F57" i="159"/>
  <c r="F61" i="159" s="1"/>
  <c r="E57" i="159"/>
  <c r="E61" i="159" s="1"/>
  <c r="D57" i="159"/>
  <c r="D61" i="159" s="1"/>
  <c r="C57" i="159"/>
  <c r="C61" i="159" s="1"/>
  <c r="I56" i="159"/>
  <c r="H56" i="159"/>
  <c r="G56" i="159"/>
  <c r="F56" i="159"/>
  <c r="E56" i="159"/>
  <c r="D56" i="159"/>
  <c r="C56" i="159"/>
  <c r="I54" i="159"/>
  <c r="I55" i="159" s="1"/>
  <c r="H54" i="159"/>
  <c r="H55" i="159" s="1"/>
  <c r="G54" i="159"/>
  <c r="G55" i="159" s="1"/>
  <c r="F54" i="159"/>
  <c r="F55" i="159" s="1"/>
  <c r="E54" i="159"/>
  <c r="E55" i="159" s="1"/>
  <c r="D54" i="159"/>
  <c r="D55" i="159" s="1"/>
  <c r="C54" i="159"/>
  <c r="C55" i="159" s="1"/>
  <c r="I44" i="159"/>
  <c r="H44" i="159"/>
  <c r="G44" i="159"/>
  <c r="F44" i="159"/>
  <c r="E44" i="159"/>
  <c r="D44" i="159"/>
  <c r="C44" i="159"/>
  <c r="I41" i="159"/>
  <c r="I45" i="159" s="1"/>
  <c r="H41" i="159"/>
  <c r="H45" i="159" s="1"/>
  <c r="G41" i="159"/>
  <c r="G45" i="159" s="1"/>
  <c r="F41" i="159"/>
  <c r="F45" i="159" s="1"/>
  <c r="E41" i="159"/>
  <c r="E45" i="159" s="1"/>
  <c r="D41" i="159"/>
  <c r="D45" i="159" s="1"/>
  <c r="C41" i="159"/>
  <c r="C45" i="159" s="1"/>
  <c r="I40" i="159"/>
  <c r="H40" i="159"/>
  <c r="G40" i="159"/>
  <c r="F40" i="159"/>
  <c r="E40" i="159"/>
  <c r="D40" i="159"/>
  <c r="C40" i="159"/>
  <c r="I38" i="159"/>
  <c r="I39" i="159" s="1"/>
  <c r="H38" i="159"/>
  <c r="H39" i="159" s="1"/>
  <c r="G38" i="159"/>
  <c r="G39" i="159" s="1"/>
  <c r="F38" i="159"/>
  <c r="F39" i="159" s="1"/>
  <c r="E38" i="159"/>
  <c r="E39" i="159" s="1"/>
  <c r="D38" i="159"/>
  <c r="D39" i="159" s="1"/>
  <c r="C38" i="159"/>
  <c r="C39" i="159" s="1"/>
  <c r="I30" i="159"/>
  <c r="H30" i="159"/>
  <c r="G30" i="159"/>
  <c r="F30" i="159"/>
  <c r="E30" i="159"/>
  <c r="D30" i="159"/>
  <c r="C30" i="159"/>
  <c r="I27" i="159"/>
  <c r="I31" i="159" s="1"/>
  <c r="H27" i="159"/>
  <c r="H31" i="159" s="1"/>
  <c r="G27" i="159"/>
  <c r="G31" i="159" s="1"/>
  <c r="F27" i="159"/>
  <c r="F31" i="159" s="1"/>
  <c r="E27" i="159"/>
  <c r="E31" i="159" s="1"/>
  <c r="D27" i="159"/>
  <c r="D31" i="159" s="1"/>
  <c r="C27" i="159"/>
  <c r="C31" i="159" s="1"/>
  <c r="I26" i="159"/>
  <c r="H26" i="159"/>
  <c r="G26" i="159"/>
  <c r="F26" i="159"/>
  <c r="E26" i="159"/>
  <c r="D26" i="159"/>
  <c r="C26" i="159"/>
  <c r="I24" i="159"/>
  <c r="I25" i="159" s="1"/>
  <c r="H24" i="159"/>
  <c r="H25" i="159" s="1"/>
  <c r="G24" i="159"/>
  <c r="G25" i="159" s="1"/>
  <c r="F24" i="159"/>
  <c r="F25" i="159" s="1"/>
  <c r="E24" i="159"/>
  <c r="E25" i="159" s="1"/>
  <c r="D24" i="159"/>
  <c r="D25" i="159" s="1"/>
  <c r="C24" i="159"/>
  <c r="C25" i="159" s="1"/>
  <c r="I16" i="159"/>
  <c r="H16" i="159"/>
  <c r="G16" i="159"/>
  <c r="F16" i="159"/>
  <c r="E16" i="159"/>
  <c r="D16" i="159"/>
  <c r="C16" i="159"/>
  <c r="I13" i="159"/>
  <c r="I17" i="159" s="1"/>
  <c r="H13" i="159"/>
  <c r="H17" i="159" s="1"/>
  <c r="G13" i="159"/>
  <c r="G17" i="159" s="1"/>
  <c r="F13" i="159"/>
  <c r="F17" i="159" s="1"/>
  <c r="E13" i="159"/>
  <c r="E17" i="159" s="1"/>
  <c r="D13" i="159"/>
  <c r="D17" i="159" s="1"/>
  <c r="C13" i="159"/>
  <c r="C17" i="159" s="1"/>
  <c r="I12" i="159"/>
  <c r="H12" i="159"/>
  <c r="G12" i="159"/>
  <c r="F12" i="159"/>
  <c r="E12" i="159"/>
  <c r="D12" i="159"/>
  <c r="C12" i="159"/>
  <c r="I10" i="159"/>
  <c r="I11" i="159" s="1"/>
  <c r="H10" i="159"/>
  <c r="H11" i="159" s="1"/>
  <c r="G10" i="159"/>
  <c r="G11" i="159" s="1"/>
  <c r="F10" i="159"/>
  <c r="F11" i="159" s="1"/>
  <c r="E10" i="159"/>
  <c r="E11" i="159" s="1"/>
  <c r="D10" i="159"/>
  <c r="D11" i="159" s="1"/>
  <c r="C10" i="159"/>
  <c r="C11" i="159" s="1"/>
  <c r="I192" i="158"/>
  <c r="H192" i="158"/>
  <c r="G192" i="158"/>
  <c r="F192" i="158"/>
  <c r="E192" i="158"/>
  <c r="D192" i="158"/>
  <c r="C192" i="158"/>
  <c r="I189" i="158"/>
  <c r="I193" i="158" s="1"/>
  <c r="H189" i="158"/>
  <c r="H193" i="158" s="1"/>
  <c r="G189" i="158"/>
  <c r="G193" i="158" s="1"/>
  <c r="F189" i="158"/>
  <c r="F193" i="158" s="1"/>
  <c r="E189" i="158"/>
  <c r="E193" i="158" s="1"/>
  <c r="D189" i="158"/>
  <c r="D193" i="158" s="1"/>
  <c r="C189" i="158"/>
  <c r="C193" i="158" s="1"/>
  <c r="I188" i="158"/>
  <c r="H188" i="158"/>
  <c r="G188" i="158"/>
  <c r="F188" i="158"/>
  <c r="E188" i="158"/>
  <c r="D188" i="158"/>
  <c r="C188" i="158"/>
  <c r="I186" i="158"/>
  <c r="I187" i="158" s="1"/>
  <c r="H186" i="158"/>
  <c r="H187" i="158" s="1"/>
  <c r="G186" i="158"/>
  <c r="G187" i="158" s="1"/>
  <c r="F186" i="158"/>
  <c r="F187" i="158" s="1"/>
  <c r="E186" i="158"/>
  <c r="E187" i="158" s="1"/>
  <c r="D186" i="158"/>
  <c r="D187" i="158" s="1"/>
  <c r="C186" i="158"/>
  <c r="C187" i="158" s="1"/>
  <c r="I178" i="158"/>
  <c r="H178" i="158"/>
  <c r="G178" i="158"/>
  <c r="F178" i="158"/>
  <c r="E178" i="158"/>
  <c r="D178" i="158"/>
  <c r="C178" i="158"/>
  <c r="I175" i="158"/>
  <c r="I179" i="158" s="1"/>
  <c r="H175" i="158"/>
  <c r="H179" i="158" s="1"/>
  <c r="G175" i="158"/>
  <c r="G179" i="158" s="1"/>
  <c r="F175" i="158"/>
  <c r="F179" i="158" s="1"/>
  <c r="E175" i="158"/>
  <c r="E179" i="158" s="1"/>
  <c r="D175" i="158"/>
  <c r="D179" i="158" s="1"/>
  <c r="C175" i="158"/>
  <c r="C179" i="158" s="1"/>
  <c r="I174" i="158"/>
  <c r="H174" i="158"/>
  <c r="G174" i="158"/>
  <c r="F174" i="158"/>
  <c r="E174" i="158"/>
  <c r="D174" i="158"/>
  <c r="C174" i="158"/>
  <c r="I172" i="158"/>
  <c r="I173" i="158" s="1"/>
  <c r="H172" i="158"/>
  <c r="H173" i="158" s="1"/>
  <c r="G172" i="158"/>
  <c r="G173" i="158" s="1"/>
  <c r="F172" i="158"/>
  <c r="F173" i="158" s="1"/>
  <c r="E172" i="158"/>
  <c r="E173" i="158" s="1"/>
  <c r="D172" i="158"/>
  <c r="D173" i="158" s="1"/>
  <c r="C172" i="158"/>
  <c r="C173" i="158" s="1"/>
  <c r="I164" i="158"/>
  <c r="H164" i="158"/>
  <c r="G164" i="158"/>
  <c r="F164" i="158"/>
  <c r="E164" i="158"/>
  <c r="D164" i="158"/>
  <c r="C164" i="158"/>
  <c r="I161" i="158"/>
  <c r="I165" i="158" s="1"/>
  <c r="H161" i="158"/>
  <c r="H165" i="158" s="1"/>
  <c r="G161" i="158"/>
  <c r="G165" i="158" s="1"/>
  <c r="F161" i="158"/>
  <c r="F165" i="158" s="1"/>
  <c r="E161" i="158"/>
  <c r="E165" i="158" s="1"/>
  <c r="D161" i="158"/>
  <c r="D165" i="158" s="1"/>
  <c r="C161" i="158"/>
  <c r="C165" i="158" s="1"/>
  <c r="I160" i="158"/>
  <c r="H160" i="158"/>
  <c r="G160" i="158"/>
  <c r="F160" i="158"/>
  <c r="E160" i="158"/>
  <c r="D160" i="158"/>
  <c r="C160" i="158"/>
  <c r="I158" i="158"/>
  <c r="I159" i="158" s="1"/>
  <c r="H158" i="158"/>
  <c r="H159" i="158" s="1"/>
  <c r="G158" i="158"/>
  <c r="G159" i="158" s="1"/>
  <c r="F158" i="158"/>
  <c r="F159" i="158" s="1"/>
  <c r="E158" i="158"/>
  <c r="E159" i="158" s="1"/>
  <c r="D158" i="158"/>
  <c r="D159" i="158" s="1"/>
  <c r="C158" i="158"/>
  <c r="C159" i="158" s="1"/>
  <c r="I150" i="158"/>
  <c r="H150" i="158"/>
  <c r="G150" i="158"/>
  <c r="F150" i="158"/>
  <c r="E150" i="158"/>
  <c r="D150" i="158"/>
  <c r="C150" i="158"/>
  <c r="I147" i="158"/>
  <c r="I151" i="158" s="1"/>
  <c r="H147" i="158"/>
  <c r="H151" i="158" s="1"/>
  <c r="G147" i="158"/>
  <c r="G151" i="158" s="1"/>
  <c r="F147" i="158"/>
  <c r="F151" i="158" s="1"/>
  <c r="E147" i="158"/>
  <c r="E151" i="158" s="1"/>
  <c r="D147" i="158"/>
  <c r="D151" i="158" s="1"/>
  <c r="C147" i="158"/>
  <c r="C151" i="158" s="1"/>
  <c r="I146" i="158"/>
  <c r="H146" i="158"/>
  <c r="G146" i="158"/>
  <c r="F146" i="158"/>
  <c r="E146" i="158"/>
  <c r="D146" i="158"/>
  <c r="C146" i="158"/>
  <c r="I144" i="158"/>
  <c r="I145" i="158" s="1"/>
  <c r="H144" i="158"/>
  <c r="H145" i="158" s="1"/>
  <c r="G144" i="158"/>
  <c r="G145" i="158" s="1"/>
  <c r="F144" i="158"/>
  <c r="F145" i="158" s="1"/>
  <c r="E144" i="158"/>
  <c r="E145" i="158" s="1"/>
  <c r="D144" i="158"/>
  <c r="D145" i="158" s="1"/>
  <c r="C144" i="158"/>
  <c r="C145" i="158" s="1"/>
  <c r="I136" i="158"/>
  <c r="H136" i="158"/>
  <c r="G136" i="158"/>
  <c r="F136" i="158"/>
  <c r="E136" i="158"/>
  <c r="D136" i="158"/>
  <c r="C136" i="158"/>
  <c r="I133" i="158"/>
  <c r="I137" i="158" s="1"/>
  <c r="H133" i="158"/>
  <c r="H137" i="158" s="1"/>
  <c r="G133" i="158"/>
  <c r="G137" i="158" s="1"/>
  <c r="F133" i="158"/>
  <c r="F137" i="158" s="1"/>
  <c r="E133" i="158"/>
  <c r="E137" i="158" s="1"/>
  <c r="D133" i="158"/>
  <c r="D137" i="158" s="1"/>
  <c r="C133" i="158"/>
  <c r="C137" i="158" s="1"/>
  <c r="I132" i="158"/>
  <c r="H132" i="158"/>
  <c r="G132" i="158"/>
  <c r="F132" i="158"/>
  <c r="E132" i="158"/>
  <c r="D132" i="158"/>
  <c r="C132" i="158"/>
  <c r="I130" i="158"/>
  <c r="I131" i="158" s="1"/>
  <c r="H130" i="158"/>
  <c r="H131" i="158" s="1"/>
  <c r="G130" i="158"/>
  <c r="G131" i="158" s="1"/>
  <c r="F130" i="158"/>
  <c r="F131" i="158" s="1"/>
  <c r="E130" i="158"/>
  <c r="E131" i="158" s="1"/>
  <c r="D130" i="158"/>
  <c r="D131" i="158" s="1"/>
  <c r="C130" i="158"/>
  <c r="C131" i="158" s="1"/>
  <c r="I120" i="158"/>
  <c r="H120" i="158"/>
  <c r="G120" i="158"/>
  <c r="F120" i="158"/>
  <c r="E120" i="158"/>
  <c r="D120" i="158"/>
  <c r="C120" i="158"/>
  <c r="I117" i="158"/>
  <c r="I121" i="158" s="1"/>
  <c r="H117" i="158"/>
  <c r="H121" i="158" s="1"/>
  <c r="G117" i="158"/>
  <c r="G121" i="158" s="1"/>
  <c r="F117" i="158"/>
  <c r="F121" i="158" s="1"/>
  <c r="E117" i="158"/>
  <c r="E121" i="158" s="1"/>
  <c r="D117" i="158"/>
  <c r="D121" i="158" s="1"/>
  <c r="C117" i="158"/>
  <c r="C121" i="158" s="1"/>
  <c r="I116" i="158"/>
  <c r="H116" i="158"/>
  <c r="G116" i="158"/>
  <c r="F116" i="158"/>
  <c r="E116" i="158"/>
  <c r="D116" i="158"/>
  <c r="C116" i="158"/>
  <c r="I114" i="158"/>
  <c r="I115" i="158" s="1"/>
  <c r="H114" i="158"/>
  <c r="H115" i="158" s="1"/>
  <c r="G114" i="158"/>
  <c r="G115" i="158" s="1"/>
  <c r="F114" i="158"/>
  <c r="F115" i="158" s="1"/>
  <c r="E114" i="158"/>
  <c r="E115" i="158" s="1"/>
  <c r="D114" i="158"/>
  <c r="D115" i="158" s="1"/>
  <c r="C114" i="158"/>
  <c r="C115" i="158" s="1"/>
  <c r="H105" i="158"/>
  <c r="D105" i="158"/>
  <c r="I104" i="158"/>
  <c r="H104" i="158"/>
  <c r="G104" i="158"/>
  <c r="F104" i="158"/>
  <c r="E104" i="158"/>
  <c r="D104" i="158"/>
  <c r="C104" i="158"/>
  <c r="I105" i="158"/>
  <c r="G105" i="158"/>
  <c r="F105" i="158"/>
  <c r="E105" i="158"/>
  <c r="C105" i="158"/>
  <c r="H91" i="158"/>
  <c r="D91" i="158"/>
  <c r="I90" i="158"/>
  <c r="H90" i="158"/>
  <c r="G90" i="158"/>
  <c r="F90" i="158"/>
  <c r="E90" i="158"/>
  <c r="D90" i="158"/>
  <c r="C90" i="158"/>
  <c r="I91" i="158"/>
  <c r="G91" i="158"/>
  <c r="F91" i="158"/>
  <c r="E91" i="158"/>
  <c r="C91" i="158"/>
  <c r="I74" i="158"/>
  <c r="H74" i="158"/>
  <c r="G74" i="158"/>
  <c r="F74" i="158"/>
  <c r="E74" i="158"/>
  <c r="D74" i="158"/>
  <c r="C74" i="158"/>
  <c r="I75" i="158"/>
  <c r="H75" i="158"/>
  <c r="G75" i="158"/>
  <c r="F75" i="158"/>
  <c r="E75" i="158"/>
  <c r="D75" i="158"/>
  <c r="C75" i="158"/>
  <c r="I60" i="158"/>
  <c r="H60" i="158"/>
  <c r="G60" i="158"/>
  <c r="F60" i="158"/>
  <c r="E60" i="158"/>
  <c r="D60" i="158"/>
  <c r="C60" i="158"/>
  <c r="I61" i="158"/>
  <c r="H61" i="158"/>
  <c r="G61" i="158"/>
  <c r="F61" i="158"/>
  <c r="E61" i="158"/>
  <c r="D61" i="158"/>
  <c r="C61" i="158"/>
  <c r="I44" i="158"/>
  <c r="H44" i="158"/>
  <c r="G44" i="158"/>
  <c r="F44" i="158"/>
  <c r="E44" i="158"/>
  <c r="D44" i="158"/>
  <c r="C44" i="158"/>
  <c r="I45" i="158"/>
  <c r="H45" i="158"/>
  <c r="G45" i="158"/>
  <c r="F45" i="158"/>
  <c r="E45" i="158"/>
  <c r="D45" i="158"/>
  <c r="C45" i="158"/>
  <c r="I30" i="158"/>
  <c r="H30" i="158"/>
  <c r="G30" i="158"/>
  <c r="F30" i="158"/>
  <c r="E30" i="158"/>
  <c r="D30" i="158"/>
  <c r="C30" i="158"/>
  <c r="I31" i="158"/>
  <c r="H31" i="158"/>
  <c r="G31" i="158"/>
  <c r="F31" i="158"/>
  <c r="E31" i="158"/>
  <c r="D31" i="158"/>
  <c r="C31" i="158"/>
  <c r="I16" i="158"/>
  <c r="H16" i="158"/>
  <c r="G16" i="158"/>
  <c r="F16" i="158"/>
  <c r="E16" i="158"/>
  <c r="D16" i="158"/>
  <c r="C16" i="158"/>
  <c r="I13" i="158"/>
  <c r="I17" i="158" s="1"/>
  <c r="H13" i="158"/>
  <c r="H17" i="158" s="1"/>
  <c r="G13" i="158"/>
  <c r="G17" i="158" s="1"/>
  <c r="F13" i="158"/>
  <c r="F17" i="158" s="1"/>
  <c r="E13" i="158"/>
  <c r="E17" i="158" s="1"/>
  <c r="D13" i="158"/>
  <c r="D17" i="158" s="1"/>
  <c r="C13" i="158"/>
  <c r="C17" i="158" s="1"/>
  <c r="I12" i="158"/>
  <c r="H12" i="158"/>
  <c r="G12" i="158"/>
  <c r="F12" i="158"/>
  <c r="E12" i="158"/>
  <c r="D12" i="158"/>
  <c r="C12" i="158"/>
  <c r="I10" i="158"/>
  <c r="I11" i="158" s="1"/>
  <c r="H10" i="158"/>
  <c r="H11" i="158" s="1"/>
  <c r="G10" i="158"/>
  <c r="G11" i="158" s="1"/>
  <c r="F10" i="158"/>
  <c r="F11" i="158" s="1"/>
  <c r="E10" i="158"/>
  <c r="E11" i="158" s="1"/>
  <c r="D10" i="158"/>
  <c r="D11" i="158" s="1"/>
  <c r="C10" i="158"/>
  <c r="C11" i="158" s="1"/>
  <c r="I192" i="157"/>
  <c r="H192" i="157"/>
  <c r="G192" i="157"/>
  <c r="F192" i="157"/>
  <c r="E192" i="157"/>
  <c r="D192" i="157"/>
  <c r="C192" i="157"/>
  <c r="I189" i="157"/>
  <c r="I193" i="157" s="1"/>
  <c r="H189" i="157"/>
  <c r="H193" i="157" s="1"/>
  <c r="G189" i="157"/>
  <c r="G193" i="157" s="1"/>
  <c r="F189" i="157"/>
  <c r="F193" i="157" s="1"/>
  <c r="E189" i="157"/>
  <c r="E193" i="157" s="1"/>
  <c r="D189" i="157"/>
  <c r="D193" i="157" s="1"/>
  <c r="C189" i="157"/>
  <c r="C193" i="157" s="1"/>
  <c r="I188" i="157"/>
  <c r="H188" i="157"/>
  <c r="G188" i="157"/>
  <c r="F188" i="157"/>
  <c r="E188" i="157"/>
  <c r="D188" i="157"/>
  <c r="C188" i="157"/>
  <c r="I186" i="157"/>
  <c r="I187" i="157" s="1"/>
  <c r="H186" i="157"/>
  <c r="H187" i="157" s="1"/>
  <c r="G186" i="157"/>
  <c r="G187" i="157" s="1"/>
  <c r="F186" i="157"/>
  <c r="F187" i="157" s="1"/>
  <c r="E186" i="157"/>
  <c r="E187" i="157" s="1"/>
  <c r="D186" i="157"/>
  <c r="D187" i="157" s="1"/>
  <c r="C186" i="157"/>
  <c r="C187" i="157" s="1"/>
  <c r="I178" i="157"/>
  <c r="H178" i="157"/>
  <c r="G178" i="157"/>
  <c r="F178" i="157"/>
  <c r="E178" i="157"/>
  <c r="D178" i="157"/>
  <c r="C178" i="157"/>
  <c r="I175" i="157"/>
  <c r="I179" i="157" s="1"/>
  <c r="H175" i="157"/>
  <c r="H179" i="157" s="1"/>
  <c r="G175" i="157"/>
  <c r="G179" i="157" s="1"/>
  <c r="F175" i="157"/>
  <c r="F179" i="157" s="1"/>
  <c r="E175" i="157"/>
  <c r="E179" i="157" s="1"/>
  <c r="D175" i="157"/>
  <c r="D179" i="157" s="1"/>
  <c r="C175" i="157"/>
  <c r="C179" i="157" s="1"/>
  <c r="I174" i="157"/>
  <c r="H174" i="157"/>
  <c r="G174" i="157"/>
  <c r="F174" i="157"/>
  <c r="E174" i="157"/>
  <c r="D174" i="157"/>
  <c r="C174" i="157"/>
  <c r="I172" i="157"/>
  <c r="I173" i="157" s="1"/>
  <c r="H172" i="157"/>
  <c r="H173" i="157" s="1"/>
  <c r="G172" i="157"/>
  <c r="G173" i="157" s="1"/>
  <c r="F172" i="157"/>
  <c r="F173" i="157" s="1"/>
  <c r="E172" i="157"/>
  <c r="E173" i="157" s="1"/>
  <c r="D172" i="157"/>
  <c r="D173" i="157" s="1"/>
  <c r="C172" i="157"/>
  <c r="C173" i="157" s="1"/>
  <c r="I164" i="157"/>
  <c r="H164" i="157"/>
  <c r="G164" i="157"/>
  <c r="F164" i="157"/>
  <c r="E164" i="157"/>
  <c r="D164" i="157"/>
  <c r="C164" i="157"/>
  <c r="I161" i="157"/>
  <c r="I165" i="157" s="1"/>
  <c r="H161" i="157"/>
  <c r="H165" i="157" s="1"/>
  <c r="G161" i="157"/>
  <c r="G165" i="157" s="1"/>
  <c r="F161" i="157"/>
  <c r="F165" i="157" s="1"/>
  <c r="E161" i="157"/>
  <c r="E165" i="157" s="1"/>
  <c r="D161" i="157"/>
  <c r="D165" i="157" s="1"/>
  <c r="C161" i="157"/>
  <c r="C165" i="157" s="1"/>
  <c r="I160" i="157"/>
  <c r="H160" i="157"/>
  <c r="G160" i="157"/>
  <c r="F160" i="157"/>
  <c r="E160" i="157"/>
  <c r="D160" i="157"/>
  <c r="C160" i="157"/>
  <c r="I158" i="157"/>
  <c r="I159" i="157" s="1"/>
  <c r="H158" i="157"/>
  <c r="H159" i="157" s="1"/>
  <c r="G158" i="157"/>
  <c r="G159" i="157" s="1"/>
  <c r="F158" i="157"/>
  <c r="F159" i="157" s="1"/>
  <c r="E158" i="157"/>
  <c r="E159" i="157" s="1"/>
  <c r="D158" i="157"/>
  <c r="D159" i="157" s="1"/>
  <c r="C158" i="157"/>
  <c r="C159" i="157" s="1"/>
  <c r="I150" i="157"/>
  <c r="H150" i="157"/>
  <c r="G150" i="157"/>
  <c r="F150" i="157"/>
  <c r="E150" i="157"/>
  <c r="D150" i="157"/>
  <c r="C150" i="157"/>
  <c r="I147" i="157"/>
  <c r="I151" i="157" s="1"/>
  <c r="H147" i="157"/>
  <c r="H151" i="157" s="1"/>
  <c r="G147" i="157"/>
  <c r="G151" i="157" s="1"/>
  <c r="F147" i="157"/>
  <c r="F151" i="157" s="1"/>
  <c r="E147" i="157"/>
  <c r="E151" i="157" s="1"/>
  <c r="D147" i="157"/>
  <c r="D151" i="157" s="1"/>
  <c r="C147" i="157"/>
  <c r="C151" i="157" s="1"/>
  <c r="I146" i="157"/>
  <c r="H146" i="157"/>
  <c r="G146" i="157"/>
  <c r="F146" i="157"/>
  <c r="E146" i="157"/>
  <c r="D146" i="157"/>
  <c r="C146" i="157"/>
  <c r="I144" i="157"/>
  <c r="I145" i="157" s="1"/>
  <c r="H144" i="157"/>
  <c r="H145" i="157" s="1"/>
  <c r="G144" i="157"/>
  <c r="G145" i="157" s="1"/>
  <c r="F144" i="157"/>
  <c r="F145" i="157" s="1"/>
  <c r="E144" i="157"/>
  <c r="E145" i="157" s="1"/>
  <c r="D144" i="157"/>
  <c r="D145" i="157" s="1"/>
  <c r="C144" i="157"/>
  <c r="C145" i="157" s="1"/>
  <c r="I136" i="157"/>
  <c r="H136" i="157"/>
  <c r="G136" i="157"/>
  <c r="F136" i="157"/>
  <c r="E136" i="157"/>
  <c r="D136" i="157"/>
  <c r="C136" i="157"/>
  <c r="I133" i="157"/>
  <c r="I137" i="157" s="1"/>
  <c r="H133" i="157"/>
  <c r="H137" i="157" s="1"/>
  <c r="G133" i="157"/>
  <c r="G137" i="157" s="1"/>
  <c r="F133" i="157"/>
  <c r="F137" i="157" s="1"/>
  <c r="E133" i="157"/>
  <c r="E137" i="157" s="1"/>
  <c r="D133" i="157"/>
  <c r="D137" i="157" s="1"/>
  <c r="C133" i="157"/>
  <c r="C137" i="157" s="1"/>
  <c r="I132" i="157"/>
  <c r="H132" i="157"/>
  <c r="G132" i="157"/>
  <c r="F132" i="157"/>
  <c r="E132" i="157"/>
  <c r="D132" i="157"/>
  <c r="C132" i="157"/>
  <c r="I130" i="157"/>
  <c r="I131" i="157" s="1"/>
  <c r="H130" i="157"/>
  <c r="H131" i="157" s="1"/>
  <c r="G130" i="157"/>
  <c r="G131" i="157" s="1"/>
  <c r="F130" i="157"/>
  <c r="F131" i="157" s="1"/>
  <c r="E130" i="157"/>
  <c r="E131" i="157" s="1"/>
  <c r="D130" i="157"/>
  <c r="D131" i="157" s="1"/>
  <c r="C130" i="157"/>
  <c r="C131" i="157" s="1"/>
  <c r="I120" i="157"/>
  <c r="H120" i="157"/>
  <c r="G120" i="157"/>
  <c r="F120" i="157"/>
  <c r="E120" i="157"/>
  <c r="D120" i="157"/>
  <c r="C120" i="157"/>
  <c r="I117" i="157"/>
  <c r="I121" i="157" s="1"/>
  <c r="H117" i="157"/>
  <c r="H121" i="157" s="1"/>
  <c r="G117" i="157"/>
  <c r="G121" i="157" s="1"/>
  <c r="F117" i="157"/>
  <c r="F121" i="157" s="1"/>
  <c r="E117" i="157"/>
  <c r="E121" i="157" s="1"/>
  <c r="D117" i="157"/>
  <c r="D121" i="157" s="1"/>
  <c r="C117" i="157"/>
  <c r="C121" i="157" s="1"/>
  <c r="I116" i="157"/>
  <c r="H116" i="157"/>
  <c r="G116" i="157"/>
  <c r="F116" i="157"/>
  <c r="E116" i="157"/>
  <c r="D116" i="157"/>
  <c r="C116" i="157"/>
  <c r="I114" i="157"/>
  <c r="I115" i="157" s="1"/>
  <c r="H114" i="157"/>
  <c r="H115" i="157" s="1"/>
  <c r="G114" i="157"/>
  <c r="G115" i="157" s="1"/>
  <c r="F114" i="157"/>
  <c r="F115" i="157" s="1"/>
  <c r="E114" i="157"/>
  <c r="E115" i="157" s="1"/>
  <c r="D114" i="157"/>
  <c r="D115" i="157" s="1"/>
  <c r="C114" i="157"/>
  <c r="C115" i="157" s="1"/>
  <c r="I104" i="157"/>
  <c r="H104" i="157"/>
  <c r="G104" i="157"/>
  <c r="F104" i="157"/>
  <c r="E104" i="157"/>
  <c r="D104" i="157"/>
  <c r="C104" i="157"/>
  <c r="I101" i="157"/>
  <c r="I105" i="157" s="1"/>
  <c r="H101" i="157"/>
  <c r="H105" i="157" s="1"/>
  <c r="G101" i="157"/>
  <c r="G105" i="157" s="1"/>
  <c r="F101" i="157"/>
  <c r="F105" i="157" s="1"/>
  <c r="E101" i="157"/>
  <c r="E105" i="157" s="1"/>
  <c r="D101" i="157"/>
  <c r="D105" i="157" s="1"/>
  <c r="C101" i="157"/>
  <c r="C105" i="157" s="1"/>
  <c r="I100" i="157"/>
  <c r="H100" i="157"/>
  <c r="G100" i="157"/>
  <c r="F100" i="157"/>
  <c r="E100" i="157"/>
  <c r="D100" i="157"/>
  <c r="C100" i="157"/>
  <c r="I98" i="157"/>
  <c r="I99" i="157" s="1"/>
  <c r="H98" i="157"/>
  <c r="H99" i="157" s="1"/>
  <c r="G98" i="157"/>
  <c r="G99" i="157" s="1"/>
  <c r="F98" i="157"/>
  <c r="F99" i="157" s="1"/>
  <c r="E98" i="157"/>
  <c r="E99" i="157" s="1"/>
  <c r="D98" i="157"/>
  <c r="D99" i="157" s="1"/>
  <c r="C98" i="157"/>
  <c r="C99" i="157" s="1"/>
  <c r="I90" i="157"/>
  <c r="H90" i="157"/>
  <c r="G90" i="157"/>
  <c r="F90" i="157"/>
  <c r="E90" i="157"/>
  <c r="D90" i="157"/>
  <c r="C90" i="157"/>
  <c r="I87" i="157"/>
  <c r="I91" i="157" s="1"/>
  <c r="H87" i="157"/>
  <c r="H91" i="157" s="1"/>
  <c r="G87" i="157"/>
  <c r="G91" i="157" s="1"/>
  <c r="F87" i="157"/>
  <c r="F91" i="157" s="1"/>
  <c r="E87" i="157"/>
  <c r="E91" i="157" s="1"/>
  <c r="D87" i="157"/>
  <c r="D91" i="157" s="1"/>
  <c r="C87" i="157"/>
  <c r="C91" i="157" s="1"/>
  <c r="I86" i="157"/>
  <c r="H86" i="157"/>
  <c r="G86" i="157"/>
  <c r="F86" i="157"/>
  <c r="E86" i="157"/>
  <c r="D86" i="157"/>
  <c r="C86" i="157"/>
  <c r="I84" i="157"/>
  <c r="I85" i="157" s="1"/>
  <c r="H84" i="157"/>
  <c r="H85" i="157" s="1"/>
  <c r="G84" i="157"/>
  <c r="G85" i="157" s="1"/>
  <c r="F84" i="157"/>
  <c r="F85" i="157" s="1"/>
  <c r="E84" i="157"/>
  <c r="E85" i="157" s="1"/>
  <c r="D84" i="157"/>
  <c r="D85" i="157" s="1"/>
  <c r="C84" i="157"/>
  <c r="C85" i="157" s="1"/>
  <c r="I74" i="157"/>
  <c r="H74" i="157"/>
  <c r="G74" i="157"/>
  <c r="F74" i="157"/>
  <c r="E74" i="157"/>
  <c r="D74" i="157"/>
  <c r="C74" i="157"/>
  <c r="I71" i="157"/>
  <c r="I75" i="157" s="1"/>
  <c r="H71" i="157"/>
  <c r="H75" i="157" s="1"/>
  <c r="G71" i="157"/>
  <c r="G75" i="157" s="1"/>
  <c r="F71" i="157"/>
  <c r="F75" i="157" s="1"/>
  <c r="E71" i="157"/>
  <c r="E75" i="157" s="1"/>
  <c r="D71" i="157"/>
  <c r="D75" i="157" s="1"/>
  <c r="C71" i="157"/>
  <c r="C75" i="157" s="1"/>
  <c r="I70" i="157"/>
  <c r="H70" i="157"/>
  <c r="G70" i="157"/>
  <c r="F70" i="157"/>
  <c r="E70" i="157"/>
  <c r="D70" i="157"/>
  <c r="C70" i="157"/>
  <c r="I68" i="157"/>
  <c r="I69" i="157" s="1"/>
  <c r="H68" i="157"/>
  <c r="H69" i="157" s="1"/>
  <c r="G68" i="157"/>
  <c r="G69" i="157" s="1"/>
  <c r="F68" i="157"/>
  <c r="F69" i="157" s="1"/>
  <c r="E68" i="157"/>
  <c r="E69" i="157" s="1"/>
  <c r="D68" i="157"/>
  <c r="D69" i="157" s="1"/>
  <c r="C68" i="157"/>
  <c r="C69" i="157" s="1"/>
  <c r="I60" i="157"/>
  <c r="H60" i="157"/>
  <c r="G60" i="157"/>
  <c r="F60" i="157"/>
  <c r="E60" i="157"/>
  <c r="D60" i="157"/>
  <c r="C60" i="157"/>
  <c r="I57" i="157"/>
  <c r="I61" i="157" s="1"/>
  <c r="H57" i="157"/>
  <c r="H61" i="157" s="1"/>
  <c r="G57" i="157"/>
  <c r="G61" i="157" s="1"/>
  <c r="F57" i="157"/>
  <c r="F61" i="157" s="1"/>
  <c r="E57" i="157"/>
  <c r="E61" i="157" s="1"/>
  <c r="D57" i="157"/>
  <c r="D61" i="157" s="1"/>
  <c r="C57" i="157"/>
  <c r="C61" i="157" s="1"/>
  <c r="I56" i="157"/>
  <c r="H56" i="157"/>
  <c r="G56" i="157"/>
  <c r="F56" i="157"/>
  <c r="E56" i="157"/>
  <c r="D56" i="157"/>
  <c r="C56" i="157"/>
  <c r="I54" i="157"/>
  <c r="I55" i="157" s="1"/>
  <c r="H54" i="157"/>
  <c r="H55" i="157" s="1"/>
  <c r="G54" i="157"/>
  <c r="G55" i="157" s="1"/>
  <c r="F54" i="157"/>
  <c r="F55" i="157" s="1"/>
  <c r="E54" i="157"/>
  <c r="E55" i="157" s="1"/>
  <c r="D54" i="157"/>
  <c r="D55" i="157" s="1"/>
  <c r="C54" i="157"/>
  <c r="C55" i="157" s="1"/>
  <c r="I44" i="157"/>
  <c r="H44" i="157"/>
  <c r="G44" i="157"/>
  <c r="F44" i="157"/>
  <c r="E44" i="157"/>
  <c r="D44" i="157"/>
  <c r="C44" i="157"/>
  <c r="I41" i="157"/>
  <c r="I45" i="157" s="1"/>
  <c r="H41" i="157"/>
  <c r="H45" i="157" s="1"/>
  <c r="G41" i="157"/>
  <c r="G45" i="157" s="1"/>
  <c r="F41" i="157"/>
  <c r="F45" i="157" s="1"/>
  <c r="E41" i="157"/>
  <c r="E45" i="157" s="1"/>
  <c r="D41" i="157"/>
  <c r="D45" i="157" s="1"/>
  <c r="C41" i="157"/>
  <c r="C45" i="157" s="1"/>
  <c r="I40" i="157"/>
  <c r="H40" i="157"/>
  <c r="G40" i="157"/>
  <c r="F40" i="157"/>
  <c r="E40" i="157"/>
  <c r="D40" i="157"/>
  <c r="C40" i="157"/>
  <c r="C39" i="157"/>
  <c r="I38" i="157"/>
  <c r="I39" i="157" s="1"/>
  <c r="H38" i="157"/>
  <c r="H39" i="157" s="1"/>
  <c r="G38" i="157"/>
  <c r="G39" i="157" s="1"/>
  <c r="F38" i="157"/>
  <c r="F39" i="157" s="1"/>
  <c r="E38" i="157"/>
  <c r="E39" i="157" s="1"/>
  <c r="D38" i="157"/>
  <c r="D39" i="157" s="1"/>
  <c r="C38" i="157"/>
  <c r="I30" i="157"/>
  <c r="H30" i="157"/>
  <c r="G30" i="157"/>
  <c r="F30" i="157"/>
  <c r="E30" i="157"/>
  <c r="D30" i="157"/>
  <c r="C30" i="157"/>
  <c r="I27" i="157"/>
  <c r="I31" i="157" s="1"/>
  <c r="H27" i="157"/>
  <c r="H31" i="157" s="1"/>
  <c r="G27" i="157"/>
  <c r="G31" i="157" s="1"/>
  <c r="F27" i="157"/>
  <c r="F31" i="157" s="1"/>
  <c r="E27" i="157"/>
  <c r="E31" i="157" s="1"/>
  <c r="D27" i="157"/>
  <c r="D31" i="157" s="1"/>
  <c r="C27" i="157"/>
  <c r="C31" i="157" s="1"/>
  <c r="I26" i="157"/>
  <c r="H26" i="157"/>
  <c r="G26" i="157"/>
  <c r="F26" i="157"/>
  <c r="E26" i="157"/>
  <c r="D26" i="157"/>
  <c r="C26" i="157"/>
  <c r="I24" i="157"/>
  <c r="I25" i="157" s="1"/>
  <c r="H24" i="157"/>
  <c r="H25" i="157" s="1"/>
  <c r="G24" i="157"/>
  <c r="G25" i="157" s="1"/>
  <c r="F24" i="157"/>
  <c r="F25" i="157" s="1"/>
  <c r="E24" i="157"/>
  <c r="E25" i="157" s="1"/>
  <c r="D24" i="157"/>
  <c r="D25" i="157" s="1"/>
  <c r="C24" i="157"/>
  <c r="C25" i="157" s="1"/>
  <c r="I16" i="157"/>
  <c r="H16" i="157"/>
  <c r="G16" i="157"/>
  <c r="F16" i="157"/>
  <c r="E16" i="157"/>
  <c r="D16" i="157"/>
  <c r="C16" i="157"/>
  <c r="I13" i="157"/>
  <c r="I17" i="157" s="1"/>
  <c r="H13" i="157"/>
  <c r="H17" i="157" s="1"/>
  <c r="G13" i="157"/>
  <c r="G17" i="157" s="1"/>
  <c r="F13" i="157"/>
  <c r="F17" i="157" s="1"/>
  <c r="E13" i="157"/>
  <c r="E17" i="157" s="1"/>
  <c r="D13" i="157"/>
  <c r="D17" i="157" s="1"/>
  <c r="C13" i="157"/>
  <c r="C17" i="157" s="1"/>
  <c r="I12" i="157"/>
  <c r="H12" i="157"/>
  <c r="G12" i="157"/>
  <c r="F12" i="157"/>
  <c r="E12" i="157"/>
  <c r="D12" i="157"/>
  <c r="C12" i="157"/>
  <c r="I10" i="157"/>
  <c r="I11" i="157" s="1"/>
  <c r="H10" i="157"/>
  <c r="H11" i="157" s="1"/>
  <c r="G10" i="157"/>
  <c r="G11" i="157" s="1"/>
  <c r="F10" i="157"/>
  <c r="F11" i="157" s="1"/>
  <c r="E10" i="157"/>
  <c r="E11" i="157" s="1"/>
  <c r="D10" i="157"/>
  <c r="D11" i="157" s="1"/>
  <c r="C10" i="157"/>
  <c r="C11" i="157" s="1"/>
  <c r="I192" i="156"/>
  <c r="H192" i="156"/>
  <c r="G192" i="156"/>
  <c r="F192" i="156"/>
  <c r="E192" i="156"/>
  <c r="D192" i="156"/>
  <c r="C192" i="156"/>
  <c r="I189" i="156"/>
  <c r="I193" i="156" s="1"/>
  <c r="H189" i="156"/>
  <c r="H193" i="156" s="1"/>
  <c r="G189" i="156"/>
  <c r="G193" i="156" s="1"/>
  <c r="F189" i="156"/>
  <c r="F193" i="156" s="1"/>
  <c r="E189" i="156"/>
  <c r="E193" i="156" s="1"/>
  <c r="D189" i="156"/>
  <c r="D193" i="156" s="1"/>
  <c r="C189" i="156"/>
  <c r="C193" i="156" s="1"/>
  <c r="I188" i="156"/>
  <c r="H188" i="156"/>
  <c r="G188" i="156"/>
  <c r="F188" i="156"/>
  <c r="E188" i="156"/>
  <c r="D188" i="156"/>
  <c r="C188" i="156"/>
  <c r="I186" i="156"/>
  <c r="I187" i="156" s="1"/>
  <c r="H186" i="156"/>
  <c r="H187" i="156" s="1"/>
  <c r="G186" i="156"/>
  <c r="G187" i="156" s="1"/>
  <c r="F186" i="156"/>
  <c r="F187" i="156" s="1"/>
  <c r="E186" i="156"/>
  <c r="E187" i="156" s="1"/>
  <c r="D186" i="156"/>
  <c r="D187" i="156" s="1"/>
  <c r="C186" i="156"/>
  <c r="C187" i="156" s="1"/>
  <c r="I178" i="156"/>
  <c r="H178" i="156"/>
  <c r="G178" i="156"/>
  <c r="F178" i="156"/>
  <c r="E178" i="156"/>
  <c r="D178" i="156"/>
  <c r="C178" i="156"/>
  <c r="I175" i="156"/>
  <c r="I179" i="156" s="1"/>
  <c r="H175" i="156"/>
  <c r="H179" i="156" s="1"/>
  <c r="G175" i="156"/>
  <c r="G179" i="156" s="1"/>
  <c r="F175" i="156"/>
  <c r="F179" i="156" s="1"/>
  <c r="E175" i="156"/>
  <c r="E179" i="156" s="1"/>
  <c r="D175" i="156"/>
  <c r="D179" i="156" s="1"/>
  <c r="C175" i="156"/>
  <c r="C179" i="156" s="1"/>
  <c r="I174" i="156"/>
  <c r="H174" i="156"/>
  <c r="G174" i="156"/>
  <c r="F174" i="156"/>
  <c r="E174" i="156"/>
  <c r="D174" i="156"/>
  <c r="C174" i="156"/>
  <c r="I172" i="156"/>
  <c r="I173" i="156" s="1"/>
  <c r="H172" i="156"/>
  <c r="H173" i="156" s="1"/>
  <c r="G172" i="156"/>
  <c r="G173" i="156" s="1"/>
  <c r="F172" i="156"/>
  <c r="F173" i="156" s="1"/>
  <c r="E172" i="156"/>
  <c r="E173" i="156" s="1"/>
  <c r="D172" i="156"/>
  <c r="D173" i="156" s="1"/>
  <c r="C172" i="156"/>
  <c r="C173" i="156" s="1"/>
  <c r="I164" i="156"/>
  <c r="H164" i="156"/>
  <c r="G164" i="156"/>
  <c r="F164" i="156"/>
  <c r="E164" i="156"/>
  <c r="D164" i="156"/>
  <c r="C164" i="156"/>
  <c r="I161" i="156"/>
  <c r="I165" i="156" s="1"/>
  <c r="H161" i="156"/>
  <c r="H165" i="156" s="1"/>
  <c r="G161" i="156"/>
  <c r="G165" i="156" s="1"/>
  <c r="F161" i="156"/>
  <c r="F165" i="156" s="1"/>
  <c r="E161" i="156"/>
  <c r="E165" i="156" s="1"/>
  <c r="D161" i="156"/>
  <c r="D165" i="156" s="1"/>
  <c r="C161" i="156"/>
  <c r="C165" i="156" s="1"/>
  <c r="I160" i="156"/>
  <c r="H160" i="156"/>
  <c r="G160" i="156"/>
  <c r="F160" i="156"/>
  <c r="E160" i="156"/>
  <c r="D160" i="156"/>
  <c r="C160" i="156"/>
  <c r="I158" i="156"/>
  <c r="I159" i="156" s="1"/>
  <c r="H158" i="156"/>
  <c r="H159" i="156" s="1"/>
  <c r="G158" i="156"/>
  <c r="G159" i="156" s="1"/>
  <c r="F158" i="156"/>
  <c r="F159" i="156" s="1"/>
  <c r="E158" i="156"/>
  <c r="E159" i="156" s="1"/>
  <c r="D158" i="156"/>
  <c r="D159" i="156" s="1"/>
  <c r="C158" i="156"/>
  <c r="C159" i="156" s="1"/>
  <c r="I150" i="156"/>
  <c r="H150" i="156"/>
  <c r="G150" i="156"/>
  <c r="F150" i="156"/>
  <c r="E150" i="156"/>
  <c r="D150" i="156"/>
  <c r="C150" i="156"/>
  <c r="I147" i="156"/>
  <c r="I151" i="156" s="1"/>
  <c r="H147" i="156"/>
  <c r="H151" i="156" s="1"/>
  <c r="G147" i="156"/>
  <c r="G151" i="156" s="1"/>
  <c r="F147" i="156"/>
  <c r="F151" i="156" s="1"/>
  <c r="E147" i="156"/>
  <c r="E151" i="156" s="1"/>
  <c r="D147" i="156"/>
  <c r="D151" i="156" s="1"/>
  <c r="C147" i="156"/>
  <c r="C151" i="156" s="1"/>
  <c r="I146" i="156"/>
  <c r="H146" i="156"/>
  <c r="G146" i="156"/>
  <c r="F146" i="156"/>
  <c r="E146" i="156"/>
  <c r="D146" i="156"/>
  <c r="C146" i="156"/>
  <c r="I144" i="156"/>
  <c r="I145" i="156" s="1"/>
  <c r="H144" i="156"/>
  <c r="H145" i="156" s="1"/>
  <c r="G144" i="156"/>
  <c r="G145" i="156" s="1"/>
  <c r="F144" i="156"/>
  <c r="F145" i="156" s="1"/>
  <c r="E144" i="156"/>
  <c r="E145" i="156" s="1"/>
  <c r="D144" i="156"/>
  <c r="D145" i="156" s="1"/>
  <c r="C144" i="156"/>
  <c r="C145" i="156" s="1"/>
  <c r="I136" i="156"/>
  <c r="H136" i="156"/>
  <c r="G136" i="156"/>
  <c r="F136" i="156"/>
  <c r="E136" i="156"/>
  <c r="D136" i="156"/>
  <c r="C136" i="156"/>
  <c r="I133" i="156"/>
  <c r="I137" i="156" s="1"/>
  <c r="H133" i="156"/>
  <c r="H137" i="156" s="1"/>
  <c r="G133" i="156"/>
  <c r="G137" i="156" s="1"/>
  <c r="F133" i="156"/>
  <c r="F137" i="156" s="1"/>
  <c r="E133" i="156"/>
  <c r="E137" i="156" s="1"/>
  <c r="D133" i="156"/>
  <c r="D137" i="156" s="1"/>
  <c r="C133" i="156"/>
  <c r="C137" i="156" s="1"/>
  <c r="I132" i="156"/>
  <c r="H132" i="156"/>
  <c r="G132" i="156"/>
  <c r="F132" i="156"/>
  <c r="E132" i="156"/>
  <c r="D132" i="156"/>
  <c r="C132" i="156"/>
  <c r="I130" i="156"/>
  <c r="I131" i="156" s="1"/>
  <c r="H130" i="156"/>
  <c r="H131" i="156" s="1"/>
  <c r="G130" i="156"/>
  <c r="G131" i="156" s="1"/>
  <c r="F130" i="156"/>
  <c r="F131" i="156" s="1"/>
  <c r="E130" i="156"/>
  <c r="E131" i="156" s="1"/>
  <c r="D130" i="156"/>
  <c r="D131" i="156" s="1"/>
  <c r="C130" i="156"/>
  <c r="C131" i="156" s="1"/>
  <c r="I120" i="156"/>
  <c r="H120" i="156"/>
  <c r="G120" i="156"/>
  <c r="F120" i="156"/>
  <c r="E120" i="156"/>
  <c r="D120" i="156"/>
  <c r="C120" i="156"/>
  <c r="I117" i="156"/>
  <c r="I121" i="156" s="1"/>
  <c r="H117" i="156"/>
  <c r="H121" i="156" s="1"/>
  <c r="G117" i="156"/>
  <c r="G121" i="156" s="1"/>
  <c r="F117" i="156"/>
  <c r="F121" i="156" s="1"/>
  <c r="E117" i="156"/>
  <c r="E121" i="156" s="1"/>
  <c r="D117" i="156"/>
  <c r="D121" i="156" s="1"/>
  <c r="C117" i="156"/>
  <c r="C121" i="156" s="1"/>
  <c r="I116" i="156"/>
  <c r="H116" i="156"/>
  <c r="G116" i="156"/>
  <c r="F116" i="156"/>
  <c r="E116" i="156"/>
  <c r="D116" i="156"/>
  <c r="C116" i="156"/>
  <c r="I114" i="156"/>
  <c r="I115" i="156" s="1"/>
  <c r="H114" i="156"/>
  <c r="H115" i="156" s="1"/>
  <c r="G114" i="156"/>
  <c r="G115" i="156" s="1"/>
  <c r="F114" i="156"/>
  <c r="F115" i="156" s="1"/>
  <c r="E114" i="156"/>
  <c r="E115" i="156" s="1"/>
  <c r="D114" i="156"/>
  <c r="D115" i="156" s="1"/>
  <c r="C114" i="156"/>
  <c r="C115" i="156" s="1"/>
  <c r="I104" i="156"/>
  <c r="H104" i="156"/>
  <c r="G104" i="156"/>
  <c r="F104" i="156"/>
  <c r="E104" i="156"/>
  <c r="D104" i="156"/>
  <c r="C104" i="156"/>
  <c r="I101" i="156"/>
  <c r="I105" i="156" s="1"/>
  <c r="H101" i="156"/>
  <c r="H105" i="156" s="1"/>
  <c r="G101" i="156"/>
  <c r="G105" i="156" s="1"/>
  <c r="F101" i="156"/>
  <c r="F105" i="156" s="1"/>
  <c r="E101" i="156"/>
  <c r="E105" i="156" s="1"/>
  <c r="D101" i="156"/>
  <c r="D105" i="156" s="1"/>
  <c r="C101" i="156"/>
  <c r="C105" i="156" s="1"/>
  <c r="I100" i="156"/>
  <c r="H100" i="156"/>
  <c r="G100" i="156"/>
  <c r="F100" i="156"/>
  <c r="E100" i="156"/>
  <c r="D100" i="156"/>
  <c r="C100" i="156"/>
  <c r="I98" i="156"/>
  <c r="I99" i="156" s="1"/>
  <c r="H98" i="156"/>
  <c r="H99" i="156" s="1"/>
  <c r="G98" i="156"/>
  <c r="G99" i="156" s="1"/>
  <c r="F98" i="156"/>
  <c r="F99" i="156" s="1"/>
  <c r="E98" i="156"/>
  <c r="E99" i="156" s="1"/>
  <c r="D98" i="156"/>
  <c r="D99" i="156" s="1"/>
  <c r="C98" i="156"/>
  <c r="C99" i="156" s="1"/>
  <c r="I90" i="156"/>
  <c r="H90" i="156"/>
  <c r="G90" i="156"/>
  <c r="F90" i="156"/>
  <c r="E90" i="156"/>
  <c r="D90" i="156"/>
  <c r="C90" i="156"/>
  <c r="I87" i="156"/>
  <c r="I91" i="156" s="1"/>
  <c r="H87" i="156"/>
  <c r="H91" i="156" s="1"/>
  <c r="G87" i="156"/>
  <c r="G91" i="156" s="1"/>
  <c r="F87" i="156"/>
  <c r="F91" i="156" s="1"/>
  <c r="E87" i="156"/>
  <c r="E91" i="156" s="1"/>
  <c r="D87" i="156"/>
  <c r="D91" i="156" s="1"/>
  <c r="C87" i="156"/>
  <c r="C91" i="156" s="1"/>
  <c r="I86" i="156"/>
  <c r="H86" i="156"/>
  <c r="G86" i="156"/>
  <c r="F86" i="156"/>
  <c r="E86" i="156"/>
  <c r="D86" i="156"/>
  <c r="C86" i="156"/>
  <c r="I84" i="156"/>
  <c r="I85" i="156" s="1"/>
  <c r="H84" i="156"/>
  <c r="H85" i="156" s="1"/>
  <c r="G84" i="156"/>
  <c r="G85" i="156" s="1"/>
  <c r="F84" i="156"/>
  <c r="F85" i="156" s="1"/>
  <c r="E84" i="156"/>
  <c r="E85" i="156" s="1"/>
  <c r="D84" i="156"/>
  <c r="D85" i="156" s="1"/>
  <c r="C84" i="156"/>
  <c r="C85" i="156" s="1"/>
  <c r="I74" i="156"/>
  <c r="H74" i="156"/>
  <c r="G74" i="156"/>
  <c r="F74" i="156"/>
  <c r="E74" i="156"/>
  <c r="D74" i="156"/>
  <c r="C74" i="156"/>
  <c r="I71" i="156"/>
  <c r="I75" i="156" s="1"/>
  <c r="H71" i="156"/>
  <c r="H75" i="156" s="1"/>
  <c r="G71" i="156"/>
  <c r="G75" i="156" s="1"/>
  <c r="F71" i="156"/>
  <c r="F75" i="156" s="1"/>
  <c r="E71" i="156"/>
  <c r="E75" i="156" s="1"/>
  <c r="D71" i="156"/>
  <c r="D75" i="156" s="1"/>
  <c r="C71" i="156"/>
  <c r="C75" i="156" s="1"/>
  <c r="I70" i="156"/>
  <c r="H70" i="156"/>
  <c r="G70" i="156"/>
  <c r="F70" i="156"/>
  <c r="E70" i="156"/>
  <c r="D70" i="156"/>
  <c r="C70" i="156"/>
  <c r="I68" i="156"/>
  <c r="I69" i="156" s="1"/>
  <c r="H68" i="156"/>
  <c r="H69" i="156" s="1"/>
  <c r="G68" i="156"/>
  <c r="G69" i="156" s="1"/>
  <c r="F68" i="156"/>
  <c r="F69" i="156" s="1"/>
  <c r="E68" i="156"/>
  <c r="E69" i="156" s="1"/>
  <c r="D68" i="156"/>
  <c r="D69" i="156" s="1"/>
  <c r="C68" i="156"/>
  <c r="C69" i="156" s="1"/>
  <c r="I60" i="156"/>
  <c r="H60" i="156"/>
  <c r="G60" i="156"/>
  <c r="F60" i="156"/>
  <c r="E60" i="156"/>
  <c r="D60" i="156"/>
  <c r="C60" i="156"/>
  <c r="I57" i="156"/>
  <c r="I61" i="156" s="1"/>
  <c r="H57" i="156"/>
  <c r="H61" i="156" s="1"/>
  <c r="G57" i="156"/>
  <c r="G61" i="156" s="1"/>
  <c r="F57" i="156"/>
  <c r="F61" i="156" s="1"/>
  <c r="E57" i="156"/>
  <c r="E61" i="156" s="1"/>
  <c r="D57" i="156"/>
  <c r="D61" i="156" s="1"/>
  <c r="C57" i="156"/>
  <c r="C61" i="156" s="1"/>
  <c r="I56" i="156"/>
  <c r="H56" i="156"/>
  <c r="G56" i="156"/>
  <c r="F56" i="156"/>
  <c r="E56" i="156"/>
  <c r="D56" i="156"/>
  <c r="C56" i="156"/>
  <c r="I54" i="156"/>
  <c r="I55" i="156" s="1"/>
  <c r="H54" i="156"/>
  <c r="H55" i="156" s="1"/>
  <c r="G54" i="156"/>
  <c r="G55" i="156" s="1"/>
  <c r="F54" i="156"/>
  <c r="F55" i="156" s="1"/>
  <c r="E54" i="156"/>
  <c r="E55" i="156" s="1"/>
  <c r="D54" i="156"/>
  <c r="D55" i="156" s="1"/>
  <c r="C54" i="156"/>
  <c r="C55" i="156" s="1"/>
  <c r="I44" i="156"/>
  <c r="H44" i="156"/>
  <c r="G44" i="156"/>
  <c r="F44" i="156"/>
  <c r="E44" i="156"/>
  <c r="D44" i="156"/>
  <c r="C44" i="156"/>
  <c r="I41" i="156"/>
  <c r="I45" i="156" s="1"/>
  <c r="H41" i="156"/>
  <c r="H45" i="156" s="1"/>
  <c r="G41" i="156"/>
  <c r="G45" i="156" s="1"/>
  <c r="F41" i="156"/>
  <c r="F45" i="156" s="1"/>
  <c r="E41" i="156"/>
  <c r="E45" i="156" s="1"/>
  <c r="D41" i="156"/>
  <c r="D45" i="156" s="1"/>
  <c r="C41" i="156"/>
  <c r="C45" i="156" s="1"/>
  <c r="I40" i="156"/>
  <c r="H40" i="156"/>
  <c r="G40" i="156"/>
  <c r="F40" i="156"/>
  <c r="E40" i="156"/>
  <c r="D40" i="156"/>
  <c r="C40" i="156"/>
  <c r="I38" i="156"/>
  <c r="I39" i="156" s="1"/>
  <c r="H38" i="156"/>
  <c r="H39" i="156" s="1"/>
  <c r="G38" i="156"/>
  <c r="G39" i="156" s="1"/>
  <c r="F38" i="156"/>
  <c r="F39" i="156" s="1"/>
  <c r="E38" i="156"/>
  <c r="E39" i="156" s="1"/>
  <c r="D38" i="156"/>
  <c r="D39" i="156" s="1"/>
  <c r="C38" i="156"/>
  <c r="C39" i="156" s="1"/>
  <c r="I30" i="156"/>
  <c r="H30" i="156"/>
  <c r="G30" i="156"/>
  <c r="F30" i="156"/>
  <c r="E30" i="156"/>
  <c r="D30" i="156"/>
  <c r="C30" i="156"/>
  <c r="I27" i="156"/>
  <c r="I31" i="156" s="1"/>
  <c r="H27" i="156"/>
  <c r="H31" i="156" s="1"/>
  <c r="G27" i="156"/>
  <c r="G31" i="156" s="1"/>
  <c r="F27" i="156"/>
  <c r="F31" i="156" s="1"/>
  <c r="E27" i="156"/>
  <c r="E31" i="156" s="1"/>
  <c r="D27" i="156"/>
  <c r="D31" i="156" s="1"/>
  <c r="C27" i="156"/>
  <c r="C31" i="156" s="1"/>
  <c r="I26" i="156"/>
  <c r="H26" i="156"/>
  <c r="G26" i="156"/>
  <c r="F26" i="156"/>
  <c r="E26" i="156"/>
  <c r="D26" i="156"/>
  <c r="C26" i="156"/>
  <c r="I24" i="156"/>
  <c r="I25" i="156" s="1"/>
  <c r="H24" i="156"/>
  <c r="H25" i="156" s="1"/>
  <c r="G24" i="156"/>
  <c r="G25" i="156" s="1"/>
  <c r="F24" i="156"/>
  <c r="F25" i="156" s="1"/>
  <c r="E24" i="156"/>
  <c r="E25" i="156" s="1"/>
  <c r="D24" i="156"/>
  <c r="D25" i="156" s="1"/>
  <c r="C24" i="156"/>
  <c r="C25" i="156" s="1"/>
  <c r="I16" i="156"/>
  <c r="H16" i="156"/>
  <c r="G16" i="156"/>
  <c r="F16" i="156"/>
  <c r="E16" i="156"/>
  <c r="D16" i="156"/>
  <c r="C16" i="156"/>
  <c r="I13" i="156"/>
  <c r="I17" i="156" s="1"/>
  <c r="H13" i="156"/>
  <c r="H17" i="156" s="1"/>
  <c r="G13" i="156"/>
  <c r="G17" i="156" s="1"/>
  <c r="F13" i="156"/>
  <c r="F17" i="156" s="1"/>
  <c r="E13" i="156"/>
  <c r="E17" i="156" s="1"/>
  <c r="D13" i="156"/>
  <c r="D17" i="156" s="1"/>
  <c r="C13" i="156"/>
  <c r="C17" i="156" s="1"/>
  <c r="I12" i="156"/>
  <c r="H12" i="156"/>
  <c r="G12" i="156"/>
  <c r="F12" i="156"/>
  <c r="E12" i="156"/>
  <c r="D12" i="156"/>
  <c r="C12" i="156"/>
  <c r="I10" i="156"/>
  <c r="I11" i="156" s="1"/>
  <c r="H10" i="156"/>
  <c r="H11" i="156" s="1"/>
  <c r="G10" i="156"/>
  <c r="G11" i="156" s="1"/>
  <c r="F10" i="156"/>
  <c r="F11" i="156" s="1"/>
  <c r="E10" i="156"/>
  <c r="E11" i="156" s="1"/>
  <c r="D10" i="156"/>
  <c r="D11" i="156" s="1"/>
  <c r="C10" i="156"/>
  <c r="C11" i="156" s="1"/>
  <c r="I192" i="155"/>
  <c r="H192" i="155"/>
  <c r="G192" i="155"/>
  <c r="F192" i="155"/>
  <c r="E192" i="155"/>
  <c r="D192" i="155"/>
  <c r="C192" i="155"/>
  <c r="I189" i="155"/>
  <c r="I193" i="155" s="1"/>
  <c r="H189" i="155"/>
  <c r="H193" i="155" s="1"/>
  <c r="G189" i="155"/>
  <c r="G193" i="155" s="1"/>
  <c r="F189" i="155"/>
  <c r="F193" i="155" s="1"/>
  <c r="E189" i="155"/>
  <c r="E193" i="155" s="1"/>
  <c r="D189" i="155"/>
  <c r="D193" i="155" s="1"/>
  <c r="C189" i="155"/>
  <c r="C193" i="155" s="1"/>
  <c r="I188" i="155"/>
  <c r="H188" i="155"/>
  <c r="G188" i="155"/>
  <c r="F188" i="155"/>
  <c r="E188" i="155"/>
  <c r="D188" i="155"/>
  <c r="C188" i="155"/>
  <c r="I186" i="155"/>
  <c r="I187" i="155" s="1"/>
  <c r="H186" i="155"/>
  <c r="H187" i="155" s="1"/>
  <c r="G186" i="155"/>
  <c r="G187" i="155" s="1"/>
  <c r="F186" i="155"/>
  <c r="F187" i="155" s="1"/>
  <c r="E186" i="155"/>
  <c r="E187" i="155" s="1"/>
  <c r="D186" i="155"/>
  <c r="D187" i="155" s="1"/>
  <c r="C186" i="155"/>
  <c r="C187" i="155" s="1"/>
  <c r="I178" i="155"/>
  <c r="H178" i="155"/>
  <c r="G178" i="155"/>
  <c r="F178" i="155"/>
  <c r="E178" i="155"/>
  <c r="D178" i="155"/>
  <c r="C178" i="155"/>
  <c r="I175" i="155"/>
  <c r="I179" i="155" s="1"/>
  <c r="H175" i="155"/>
  <c r="H179" i="155" s="1"/>
  <c r="G175" i="155"/>
  <c r="G179" i="155" s="1"/>
  <c r="F175" i="155"/>
  <c r="F179" i="155" s="1"/>
  <c r="E175" i="155"/>
  <c r="E179" i="155" s="1"/>
  <c r="D175" i="155"/>
  <c r="D179" i="155" s="1"/>
  <c r="C175" i="155"/>
  <c r="C179" i="155" s="1"/>
  <c r="I174" i="155"/>
  <c r="H174" i="155"/>
  <c r="G174" i="155"/>
  <c r="F174" i="155"/>
  <c r="E174" i="155"/>
  <c r="D174" i="155"/>
  <c r="C174" i="155"/>
  <c r="I172" i="155"/>
  <c r="I173" i="155" s="1"/>
  <c r="H172" i="155"/>
  <c r="H173" i="155" s="1"/>
  <c r="G172" i="155"/>
  <c r="G173" i="155" s="1"/>
  <c r="F172" i="155"/>
  <c r="F173" i="155" s="1"/>
  <c r="E172" i="155"/>
  <c r="E173" i="155" s="1"/>
  <c r="D172" i="155"/>
  <c r="D173" i="155" s="1"/>
  <c r="C172" i="155"/>
  <c r="C173" i="155" s="1"/>
  <c r="I164" i="155"/>
  <c r="H164" i="155"/>
  <c r="G164" i="155"/>
  <c r="F164" i="155"/>
  <c r="E164" i="155"/>
  <c r="D164" i="155"/>
  <c r="C164" i="155"/>
  <c r="I161" i="155"/>
  <c r="I165" i="155" s="1"/>
  <c r="H161" i="155"/>
  <c r="H165" i="155" s="1"/>
  <c r="G161" i="155"/>
  <c r="G165" i="155" s="1"/>
  <c r="F161" i="155"/>
  <c r="F165" i="155" s="1"/>
  <c r="E161" i="155"/>
  <c r="E165" i="155" s="1"/>
  <c r="D161" i="155"/>
  <c r="D165" i="155" s="1"/>
  <c r="C161" i="155"/>
  <c r="C165" i="155" s="1"/>
  <c r="I160" i="155"/>
  <c r="H160" i="155"/>
  <c r="G160" i="155"/>
  <c r="F160" i="155"/>
  <c r="E160" i="155"/>
  <c r="D160" i="155"/>
  <c r="C160" i="155"/>
  <c r="I158" i="155"/>
  <c r="I159" i="155" s="1"/>
  <c r="H158" i="155"/>
  <c r="H159" i="155" s="1"/>
  <c r="G158" i="155"/>
  <c r="G159" i="155" s="1"/>
  <c r="F158" i="155"/>
  <c r="F159" i="155" s="1"/>
  <c r="E158" i="155"/>
  <c r="E159" i="155" s="1"/>
  <c r="D158" i="155"/>
  <c r="D159" i="155" s="1"/>
  <c r="C158" i="155"/>
  <c r="C159" i="155" s="1"/>
  <c r="I150" i="155"/>
  <c r="H150" i="155"/>
  <c r="G150" i="155"/>
  <c r="F150" i="155"/>
  <c r="E150" i="155"/>
  <c r="D150" i="155"/>
  <c r="C150" i="155"/>
  <c r="I147" i="155"/>
  <c r="I151" i="155" s="1"/>
  <c r="H147" i="155"/>
  <c r="H151" i="155" s="1"/>
  <c r="G147" i="155"/>
  <c r="G151" i="155" s="1"/>
  <c r="F147" i="155"/>
  <c r="F151" i="155" s="1"/>
  <c r="E147" i="155"/>
  <c r="E151" i="155" s="1"/>
  <c r="D147" i="155"/>
  <c r="D151" i="155" s="1"/>
  <c r="C147" i="155"/>
  <c r="C151" i="155" s="1"/>
  <c r="I146" i="155"/>
  <c r="H146" i="155"/>
  <c r="G146" i="155"/>
  <c r="F146" i="155"/>
  <c r="E146" i="155"/>
  <c r="D146" i="155"/>
  <c r="C146" i="155"/>
  <c r="I144" i="155"/>
  <c r="I145" i="155" s="1"/>
  <c r="H144" i="155"/>
  <c r="H145" i="155" s="1"/>
  <c r="G144" i="155"/>
  <c r="G145" i="155" s="1"/>
  <c r="F144" i="155"/>
  <c r="F145" i="155" s="1"/>
  <c r="E144" i="155"/>
  <c r="E145" i="155" s="1"/>
  <c r="D144" i="155"/>
  <c r="D145" i="155" s="1"/>
  <c r="C144" i="155"/>
  <c r="C145" i="155" s="1"/>
  <c r="I136" i="155"/>
  <c r="H136" i="155"/>
  <c r="G136" i="155"/>
  <c r="F136" i="155"/>
  <c r="E136" i="155"/>
  <c r="D136" i="155"/>
  <c r="C136" i="155"/>
  <c r="I133" i="155"/>
  <c r="I137" i="155" s="1"/>
  <c r="H133" i="155"/>
  <c r="H137" i="155" s="1"/>
  <c r="G133" i="155"/>
  <c r="G137" i="155" s="1"/>
  <c r="F133" i="155"/>
  <c r="F137" i="155" s="1"/>
  <c r="E133" i="155"/>
  <c r="E137" i="155" s="1"/>
  <c r="D133" i="155"/>
  <c r="D137" i="155" s="1"/>
  <c r="C133" i="155"/>
  <c r="C137" i="155" s="1"/>
  <c r="I132" i="155"/>
  <c r="H132" i="155"/>
  <c r="G132" i="155"/>
  <c r="F132" i="155"/>
  <c r="E132" i="155"/>
  <c r="D132" i="155"/>
  <c r="C132" i="155"/>
  <c r="I130" i="155"/>
  <c r="I131" i="155" s="1"/>
  <c r="H130" i="155"/>
  <c r="H131" i="155" s="1"/>
  <c r="G130" i="155"/>
  <c r="G131" i="155" s="1"/>
  <c r="F130" i="155"/>
  <c r="F131" i="155" s="1"/>
  <c r="E130" i="155"/>
  <c r="E131" i="155" s="1"/>
  <c r="D130" i="155"/>
  <c r="D131" i="155" s="1"/>
  <c r="C130" i="155"/>
  <c r="C131" i="155" s="1"/>
  <c r="I120" i="155"/>
  <c r="H120" i="155"/>
  <c r="G120" i="155"/>
  <c r="F120" i="155"/>
  <c r="E120" i="155"/>
  <c r="D120" i="155"/>
  <c r="C120" i="155"/>
  <c r="I117" i="155"/>
  <c r="I121" i="155" s="1"/>
  <c r="H117" i="155"/>
  <c r="H121" i="155" s="1"/>
  <c r="G117" i="155"/>
  <c r="G121" i="155" s="1"/>
  <c r="F117" i="155"/>
  <c r="F121" i="155" s="1"/>
  <c r="E117" i="155"/>
  <c r="E121" i="155" s="1"/>
  <c r="D117" i="155"/>
  <c r="D121" i="155" s="1"/>
  <c r="C117" i="155"/>
  <c r="C121" i="155" s="1"/>
  <c r="I116" i="155"/>
  <c r="H116" i="155"/>
  <c r="G116" i="155"/>
  <c r="F116" i="155"/>
  <c r="E116" i="155"/>
  <c r="D116" i="155"/>
  <c r="C116" i="155"/>
  <c r="I114" i="155"/>
  <c r="I115" i="155" s="1"/>
  <c r="H114" i="155"/>
  <c r="H115" i="155" s="1"/>
  <c r="G114" i="155"/>
  <c r="G115" i="155" s="1"/>
  <c r="F114" i="155"/>
  <c r="F115" i="155" s="1"/>
  <c r="E114" i="155"/>
  <c r="E115" i="155" s="1"/>
  <c r="D114" i="155"/>
  <c r="D115" i="155" s="1"/>
  <c r="C114" i="155"/>
  <c r="C115" i="155" s="1"/>
  <c r="I104" i="155"/>
  <c r="H104" i="155"/>
  <c r="G104" i="155"/>
  <c r="F104" i="155"/>
  <c r="E104" i="155"/>
  <c r="D104" i="155"/>
  <c r="C104" i="155"/>
  <c r="I101" i="155"/>
  <c r="I105" i="155" s="1"/>
  <c r="H101" i="155"/>
  <c r="H105" i="155" s="1"/>
  <c r="G101" i="155"/>
  <c r="G105" i="155" s="1"/>
  <c r="F101" i="155"/>
  <c r="F105" i="155" s="1"/>
  <c r="E101" i="155"/>
  <c r="E105" i="155" s="1"/>
  <c r="D101" i="155"/>
  <c r="D105" i="155" s="1"/>
  <c r="C101" i="155"/>
  <c r="C105" i="155" s="1"/>
  <c r="I100" i="155"/>
  <c r="H100" i="155"/>
  <c r="G100" i="155"/>
  <c r="F100" i="155"/>
  <c r="E100" i="155"/>
  <c r="D100" i="155"/>
  <c r="C100" i="155"/>
  <c r="I98" i="155"/>
  <c r="I99" i="155" s="1"/>
  <c r="H98" i="155"/>
  <c r="H99" i="155" s="1"/>
  <c r="G98" i="155"/>
  <c r="G99" i="155" s="1"/>
  <c r="F98" i="155"/>
  <c r="F99" i="155" s="1"/>
  <c r="E98" i="155"/>
  <c r="E99" i="155" s="1"/>
  <c r="D98" i="155"/>
  <c r="D99" i="155" s="1"/>
  <c r="C98" i="155"/>
  <c r="C99" i="155" s="1"/>
  <c r="I90" i="155"/>
  <c r="H90" i="155"/>
  <c r="G90" i="155"/>
  <c r="F90" i="155"/>
  <c r="E90" i="155"/>
  <c r="D90" i="155"/>
  <c r="C90" i="155"/>
  <c r="I87" i="155"/>
  <c r="I91" i="155" s="1"/>
  <c r="H87" i="155"/>
  <c r="H91" i="155" s="1"/>
  <c r="G87" i="155"/>
  <c r="G91" i="155" s="1"/>
  <c r="F87" i="155"/>
  <c r="F91" i="155" s="1"/>
  <c r="E87" i="155"/>
  <c r="E91" i="155" s="1"/>
  <c r="D87" i="155"/>
  <c r="D91" i="155" s="1"/>
  <c r="C87" i="155"/>
  <c r="C91" i="155" s="1"/>
  <c r="I86" i="155"/>
  <c r="H86" i="155"/>
  <c r="G86" i="155"/>
  <c r="F86" i="155"/>
  <c r="E86" i="155"/>
  <c r="D86" i="155"/>
  <c r="C86" i="155"/>
  <c r="I84" i="155"/>
  <c r="I85" i="155" s="1"/>
  <c r="H84" i="155"/>
  <c r="H85" i="155" s="1"/>
  <c r="G84" i="155"/>
  <c r="G85" i="155" s="1"/>
  <c r="F84" i="155"/>
  <c r="F85" i="155" s="1"/>
  <c r="E84" i="155"/>
  <c r="E85" i="155" s="1"/>
  <c r="D84" i="155"/>
  <c r="D85" i="155" s="1"/>
  <c r="C84" i="155"/>
  <c r="C85" i="155" s="1"/>
  <c r="I74" i="155"/>
  <c r="H74" i="155"/>
  <c r="G74" i="155"/>
  <c r="F74" i="155"/>
  <c r="E74" i="155"/>
  <c r="D74" i="155"/>
  <c r="C74" i="155"/>
  <c r="I71" i="155"/>
  <c r="I75" i="155" s="1"/>
  <c r="H71" i="155"/>
  <c r="H75" i="155" s="1"/>
  <c r="G71" i="155"/>
  <c r="G75" i="155" s="1"/>
  <c r="F71" i="155"/>
  <c r="F75" i="155" s="1"/>
  <c r="E71" i="155"/>
  <c r="E75" i="155" s="1"/>
  <c r="D71" i="155"/>
  <c r="D75" i="155" s="1"/>
  <c r="C71" i="155"/>
  <c r="C75" i="155" s="1"/>
  <c r="I70" i="155"/>
  <c r="H70" i="155"/>
  <c r="G70" i="155"/>
  <c r="F70" i="155"/>
  <c r="E70" i="155"/>
  <c r="D70" i="155"/>
  <c r="C70" i="155"/>
  <c r="I68" i="155"/>
  <c r="I69" i="155" s="1"/>
  <c r="H68" i="155"/>
  <c r="H69" i="155" s="1"/>
  <c r="G68" i="155"/>
  <c r="G69" i="155" s="1"/>
  <c r="F68" i="155"/>
  <c r="F69" i="155" s="1"/>
  <c r="E68" i="155"/>
  <c r="E69" i="155" s="1"/>
  <c r="D68" i="155"/>
  <c r="D69" i="155" s="1"/>
  <c r="C68" i="155"/>
  <c r="C69" i="155" s="1"/>
  <c r="I60" i="155"/>
  <c r="H60" i="155"/>
  <c r="G60" i="155"/>
  <c r="F60" i="155"/>
  <c r="E60" i="155"/>
  <c r="D60" i="155"/>
  <c r="C60" i="155"/>
  <c r="I57" i="155"/>
  <c r="I61" i="155" s="1"/>
  <c r="H57" i="155"/>
  <c r="H61" i="155" s="1"/>
  <c r="G57" i="155"/>
  <c r="G61" i="155" s="1"/>
  <c r="F57" i="155"/>
  <c r="F61" i="155" s="1"/>
  <c r="E57" i="155"/>
  <c r="E61" i="155" s="1"/>
  <c r="D57" i="155"/>
  <c r="D61" i="155" s="1"/>
  <c r="C57" i="155"/>
  <c r="C61" i="155" s="1"/>
  <c r="I56" i="155"/>
  <c r="H56" i="155"/>
  <c r="G56" i="155"/>
  <c r="F56" i="155"/>
  <c r="E56" i="155"/>
  <c r="D56" i="155"/>
  <c r="C56" i="155"/>
  <c r="I54" i="155"/>
  <c r="I55" i="155" s="1"/>
  <c r="H54" i="155"/>
  <c r="H55" i="155" s="1"/>
  <c r="G54" i="155"/>
  <c r="G55" i="155" s="1"/>
  <c r="F54" i="155"/>
  <c r="F55" i="155" s="1"/>
  <c r="E54" i="155"/>
  <c r="E55" i="155" s="1"/>
  <c r="D54" i="155"/>
  <c r="D55" i="155" s="1"/>
  <c r="C54" i="155"/>
  <c r="C55" i="155" s="1"/>
  <c r="I44" i="155"/>
  <c r="H44" i="155"/>
  <c r="G44" i="155"/>
  <c r="F44" i="155"/>
  <c r="E44" i="155"/>
  <c r="D44" i="155"/>
  <c r="C44" i="155"/>
  <c r="I41" i="155"/>
  <c r="I45" i="155" s="1"/>
  <c r="H41" i="155"/>
  <c r="H45" i="155" s="1"/>
  <c r="G41" i="155"/>
  <c r="G45" i="155" s="1"/>
  <c r="F41" i="155"/>
  <c r="F45" i="155" s="1"/>
  <c r="E41" i="155"/>
  <c r="E45" i="155" s="1"/>
  <c r="D41" i="155"/>
  <c r="D45" i="155" s="1"/>
  <c r="C41" i="155"/>
  <c r="C45" i="155" s="1"/>
  <c r="I40" i="155"/>
  <c r="H40" i="155"/>
  <c r="G40" i="155"/>
  <c r="F40" i="155"/>
  <c r="E40" i="155"/>
  <c r="D40" i="155"/>
  <c r="C40" i="155"/>
  <c r="I38" i="155"/>
  <c r="I39" i="155" s="1"/>
  <c r="H38" i="155"/>
  <c r="H39" i="155" s="1"/>
  <c r="G38" i="155"/>
  <c r="G39" i="155" s="1"/>
  <c r="F38" i="155"/>
  <c r="F39" i="155" s="1"/>
  <c r="E38" i="155"/>
  <c r="E39" i="155" s="1"/>
  <c r="D38" i="155"/>
  <c r="D39" i="155" s="1"/>
  <c r="C38" i="155"/>
  <c r="C39" i="155" s="1"/>
  <c r="I30" i="155"/>
  <c r="H30" i="155"/>
  <c r="G30" i="155"/>
  <c r="F30" i="155"/>
  <c r="E30" i="155"/>
  <c r="D30" i="155"/>
  <c r="C30" i="155"/>
  <c r="I27" i="155"/>
  <c r="I31" i="155" s="1"/>
  <c r="H27" i="155"/>
  <c r="H31" i="155" s="1"/>
  <c r="G27" i="155"/>
  <c r="G31" i="155" s="1"/>
  <c r="F27" i="155"/>
  <c r="F31" i="155" s="1"/>
  <c r="E27" i="155"/>
  <c r="E31" i="155" s="1"/>
  <c r="D27" i="155"/>
  <c r="D31" i="155" s="1"/>
  <c r="C27" i="155"/>
  <c r="C31" i="155" s="1"/>
  <c r="I26" i="155"/>
  <c r="H26" i="155"/>
  <c r="G26" i="155"/>
  <c r="F26" i="155"/>
  <c r="E26" i="155"/>
  <c r="D26" i="155"/>
  <c r="C26" i="155"/>
  <c r="I24" i="155"/>
  <c r="I25" i="155" s="1"/>
  <c r="H24" i="155"/>
  <c r="H25" i="155" s="1"/>
  <c r="G24" i="155"/>
  <c r="G25" i="155" s="1"/>
  <c r="F24" i="155"/>
  <c r="F25" i="155" s="1"/>
  <c r="E24" i="155"/>
  <c r="E25" i="155" s="1"/>
  <c r="D24" i="155"/>
  <c r="D25" i="155" s="1"/>
  <c r="C24" i="155"/>
  <c r="C25" i="155" s="1"/>
  <c r="I16" i="155"/>
  <c r="H16" i="155"/>
  <c r="G16" i="155"/>
  <c r="F16" i="155"/>
  <c r="E16" i="155"/>
  <c r="D16" i="155"/>
  <c r="C16" i="155"/>
  <c r="I13" i="155"/>
  <c r="I17" i="155" s="1"/>
  <c r="H13" i="155"/>
  <c r="H17" i="155" s="1"/>
  <c r="G13" i="155"/>
  <c r="G17" i="155" s="1"/>
  <c r="F13" i="155"/>
  <c r="F17" i="155" s="1"/>
  <c r="E13" i="155"/>
  <c r="E17" i="155" s="1"/>
  <c r="D13" i="155"/>
  <c r="D17" i="155" s="1"/>
  <c r="C13" i="155"/>
  <c r="C17" i="155" s="1"/>
  <c r="I12" i="155"/>
  <c r="H12" i="155"/>
  <c r="G12" i="155"/>
  <c r="F12" i="155"/>
  <c r="E12" i="155"/>
  <c r="D12" i="155"/>
  <c r="C12" i="155"/>
  <c r="I10" i="155"/>
  <c r="I11" i="155" s="1"/>
  <c r="H10" i="155"/>
  <c r="H11" i="155" s="1"/>
  <c r="G10" i="155"/>
  <c r="G11" i="155" s="1"/>
  <c r="F10" i="155"/>
  <c r="F11" i="155" s="1"/>
  <c r="E10" i="155"/>
  <c r="E11" i="155" s="1"/>
  <c r="D10" i="155"/>
  <c r="D11" i="155" s="1"/>
  <c r="C10" i="155"/>
  <c r="C11" i="155" s="1"/>
  <c r="I101" i="154" l="1"/>
  <c r="H101" i="154"/>
  <c r="G101" i="154"/>
  <c r="F101" i="154"/>
  <c r="E101" i="154"/>
  <c r="D101" i="154"/>
  <c r="C101" i="154"/>
  <c r="I100" i="154"/>
  <c r="H100" i="154"/>
  <c r="G100" i="154"/>
  <c r="F100" i="154"/>
  <c r="E100" i="154"/>
  <c r="D100" i="154"/>
  <c r="C100" i="154"/>
  <c r="I98" i="154"/>
  <c r="I99" i="154" s="1"/>
  <c r="H98" i="154"/>
  <c r="H99" i="154" s="1"/>
  <c r="G98" i="154"/>
  <c r="G99" i="154" s="1"/>
  <c r="F98" i="154"/>
  <c r="F99" i="154" s="1"/>
  <c r="E98" i="154"/>
  <c r="E99" i="154" s="1"/>
  <c r="D98" i="154"/>
  <c r="D99" i="154" s="1"/>
  <c r="C98" i="154"/>
  <c r="C99" i="154" s="1"/>
  <c r="I87" i="154"/>
  <c r="H87" i="154"/>
  <c r="G87" i="154"/>
  <c r="F87" i="154"/>
  <c r="E87" i="154"/>
  <c r="D87" i="154"/>
  <c r="C87" i="154"/>
  <c r="I86" i="154"/>
  <c r="H86" i="154"/>
  <c r="G86" i="154"/>
  <c r="F86" i="154"/>
  <c r="E86" i="154"/>
  <c r="D86" i="154"/>
  <c r="C86" i="154"/>
  <c r="I84" i="154"/>
  <c r="I85" i="154" s="1"/>
  <c r="H84" i="154"/>
  <c r="H85" i="154" s="1"/>
  <c r="G84" i="154"/>
  <c r="G85" i="154" s="1"/>
  <c r="F84" i="154"/>
  <c r="F85" i="154" s="1"/>
  <c r="E84" i="154"/>
  <c r="E85" i="154" s="1"/>
  <c r="D84" i="154"/>
  <c r="D85" i="154" s="1"/>
  <c r="C84" i="154"/>
  <c r="C85" i="154" s="1"/>
  <c r="I71" i="154"/>
  <c r="H71" i="154"/>
  <c r="G71" i="154"/>
  <c r="F71" i="154"/>
  <c r="E71" i="154"/>
  <c r="D71" i="154"/>
  <c r="C71" i="154"/>
  <c r="I70" i="154"/>
  <c r="H70" i="154"/>
  <c r="G70" i="154"/>
  <c r="F70" i="154"/>
  <c r="E70" i="154"/>
  <c r="D70" i="154"/>
  <c r="C70" i="154"/>
  <c r="I68" i="154"/>
  <c r="I69" i="154" s="1"/>
  <c r="H68" i="154"/>
  <c r="H69" i="154" s="1"/>
  <c r="G68" i="154"/>
  <c r="G69" i="154" s="1"/>
  <c r="F68" i="154"/>
  <c r="F69" i="154" s="1"/>
  <c r="E68" i="154"/>
  <c r="E69" i="154" s="1"/>
  <c r="D68" i="154"/>
  <c r="D69" i="154" s="1"/>
  <c r="C68" i="154"/>
  <c r="C69" i="154" s="1"/>
  <c r="I57" i="154"/>
  <c r="H57" i="154"/>
  <c r="G57" i="154"/>
  <c r="F57" i="154"/>
  <c r="E57" i="154"/>
  <c r="D57" i="154"/>
  <c r="C57" i="154"/>
  <c r="I56" i="154"/>
  <c r="H56" i="154"/>
  <c r="G56" i="154"/>
  <c r="F56" i="154"/>
  <c r="E56" i="154"/>
  <c r="D56" i="154"/>
  <c r="C56" i="154"/>
  <c r="I54" i="154"/>
  <c r="I55" i="154" s="1"/>
  <c r="H54" i="154"/>
  <c r="H55" i="154" s="1"/>
  <c r="G54" i="154"/>
  <c r="G55" i="154" s="1"/>
  <c r="F54" i="154"/>
  <c r="F55" i="154" s="1"/>
  <c r="E54" i="154"/>
  <c r="E55" i="154" s="1"/>
  <c r="D54" i="154"/>
  <c r="D55" i="154" s="1"/>
  <c r="C54" i="154"/>
  <c r="C55" i="154" s="1"/>
  <c r="I41" i="154"/>
  <c r="H41" i="154"/>
  <c r="G41" i="154"/>
  <c r="F41" i="154"/>
  <c r="E41" i="154"/>
  <c r="D41" i="154"/>
  <c r="C41" i="154"/>
  <c r="I40" i="154"/>
  <c r="H40" i="154"/>
  <c r="G40" i="154"/>
  <c r="F40" i="154"/>
  <c r="E40" i="154"/>
  <c r="D40" i="154"/>
  <c r="C40" i="154"/>
  <c r="I38" i="154"/>
  <c r="I39" i="154" s="1"/>
  <c r="H38" i="154"/>
  <c r="H39" i="154" s="1"/>
  <c r="G38" i="154"/>
  <c r="G39" i="154" s="1"/>
  <c r="F38" i="154"/>
  <c r="F39" i="154" s="1"/>
  <c r="E38" i="154"/>
  <c r="E39" i="154" s="1"/>
  <c r="D38" i="154"/>
  <c r="D39" i="154" s="1"/>
  <c r="C38" i="154"/>
  <c r="C39" i="154" s="1"/>
  <c r="I27" i="154"/>
  <c r="H27" i="154"/>
  <c r="G27" i="154"/>
  <c r="F27" i="154"/>
  <c r="E27" i="154"/>
  <c r="D27" i="154"/>
  <c r="C27" i="154"/>
  <c r="I26" i="154"/>
  <c r="H26" i="154"/>
  <c r="G26" i="154"/>
  <c r="F26" i="154"/>
  <c r="E26" i="154"/>
  <c r="D26" i="154"/>
  <c r="C26" i="154"/>
  <c r="I24" i="154"/>
  <c r="I25" i="154" s="1"/>
  <c r="H24" i="154"/>
  <c r="H25" i="154" s="1"/>
  <c r="G24" i="154"/>
  <c r="G25" i="154" s="1"/>
  <c r="F24" i="154"/>
  <c r="F25" i="154" s="1"/>
  <c r="E24" i="154"/>
  <c r="E25" i="154" s="1"/>
  <c r="D24" i="154"/>
  <c r="D25" i="154" s="1"/>
  <c r="C24" i="154"/>
  <c r="C25" i="154" s="1"/>
  <c r="G80" i="153" l="1"/>
  <c r="I189" i="153"/>
  <c r="H189" i="153"/>
  <c r="G189" i="153"/>
  <c r="F189" i="153"/>
  <c r="E189" i="153"/>
  <c r="D189" i="153"/>
  <c r="C189" i="153"/>
  <c r="I188" i="153"/>
  <c r="H188" i="153"/>
  <c r="G188" i="153"/>
  <c r="F188" i="153"/>
  <c r="E188" i="153"/>
  <c r="D188" i="153"/>
  <c r="C188" i="153"/>
  <c r="I186" i="153"/>
  <c r="I187" i="153" s="1"/>
  <c r="H186" i="153"/>
  <c r="H187" i="153" s="1"/>
  <c r="G186" i="153"/>
  <c r="G187" i="153" s="1"/>
  <c r="F186" i="153"/>
  <c r="F187" i="153" s="1"/>
  <c r="E186" i="153"/>
  <c r="E187" i="153" s="1"/>
  <c r="D186" i="153"/>
  <c r="D187" i="153" s="1"/>
  <c r="C186" i="153"/>
  <c r="C187" i="153" s="1"/>
  <c r="I175" i="153"/>
  <c r="H175" i="153"/>
  <c r="G175" i="153"/>
  <c r="F175" i="153"/>
  <c r="E175" i="153"/>
  <c r="D175" i="153"/>
  <c r="C175" i="153"/>
  <c r="I174" i="153"/>
  <c r="H174" i="153"/>
  <c r="G174" i="153"/>
  <c r="F174" i="153"/>
  <c r="E174" i="153"/>
  <c r="D174" i="153"/>
  <c r="C174" i="153"/>
  <c r="I172" i="153"/>
  <c r="I173" i="153" s="1"/>
  <c r="H172" i="153"/>
  <c r="H173" i="153" s="1"/>
  <c r="G172" i="153"/>
  <c r="G173" i="153" s="1"/>
  <c r="F172" i="153"/>
  <c r="F173" i="153" s="1"/>
  <c r="E172" i="153"/>
  <c r="E173" i="153" s="1"/>
  <c r="D172" i="153"/>
  <c r="D173" i="153" s="1"/>
  <c r="C172" i="153"/>
  <c r="C173" i="153" s="1"/>
  <c r="I161" i="153"/>
  <c r="H161" i="153"/>
  <c r="G161" i="153"/>
  <c r="F161" i="153"/>
  <c r="E161" i="153"/>
  <c r="D161" i="153"/>
  <c r="C161" i="153"/>
  <c r="I160" i="153"/>
  <c r="H160" i="153"/>
  <c r="G160" i="153"/>
  <c r="F160" i="153"/>
  <c r="E160" i="153"/>
  <c r="D160" i="153"/>
  <c r="C160" i="153"/>
  <c r="I158" i="153"/>
  <c r="I159" i="153" s="1"/>
  <c r="H158" i="153"/>
  <c r="H159" i="153" s="1"/>
  <c r="G158" i="153"/>
  <c r="G159" i="153" s="1"/>
  <c r="F158" i="153"/>
  <c r="F159" i="153" s="1"/>
  <c r="E158" i="153"/>
  <c r="E159" i="153" s="1"/>
  <c r="D158" i="153"/>
  <c r="D159" i="153" s="1"/>
  <c r="C158" i="153"/>
  <c r="C159" i="153" s="1"/>
  <c r="I147" i="153"/>
  <c r="H147" i="153"/>
  <c r="G147" i="153"/>
  <c r="F147" i="153"/>
  <c r="E147" i="153"/>
  <c r="D147" i="153"/>
  <c r="C147" i="153"/>
  <c r="I146" i="153"/>
  <c r="H146" i="153"/>
  <c r="G146" i="153"/>
  <c r="F146" i="153"/>
  <c r="E146" i="153"/>
  <c r="D146" i="153"/>
  <c r="C146" i="153"/>
  <c r="I144" i="153"/>
  <c r="I145" i="153" s="1"/>
  <c r="H144" i="153"/>
  <c r="H145" i="153" s="1"/>
  <c r="G144" i="153"/>
  <c r="G145" i="153" s="1"/>
  <c r="F144" i="153"/>
  <c r="F145" i="153" s="1"/>
  <c r="E144" i="153"/>
  <c r="E145" i="153" s="1"/>
  <c r="D144" i="153"/>
  <c r="D145" i="153" s="1"/>
  <c r="C144" i="153"/>
  <c r="C145" i="153" s="1"/>
  <c r="F126" i="153"/>
  <c r="I101" i="153"/>
  <c r="H101" i="153"/>
  <c r="G101" i="153"/>
  <c r="F101" i="153"/>
  <c r="E101" i="153"/>
  <c r="D101" i="153"/>
  <c r="C101" i="153"/>
  <c r="I100" i="153"/>
  <c r="H100" i="153"/>
  <c r="G100" i="153"/>
  <c r="F100" i="153"/>
  <c r="E100" i="153"/>
  <c r="D100" i="153"/>
  <c r="C100" i="153"/>
  <c r="I98" i="153"/>
  <c r="I99" i="153" s="1"/>
  <c r="H98" i="153"/>
  <c r="H99" i="153" s="1"/>
  <c r="G98" i="153"/>
  <c r="G99" i="153" s="1"/>
  <c r="F98" i="153"/>
  <c r="F99" i="153" s="1"/>
  <c r="E98" i="153"/>
  <c r="E99" i="153" s="1"/>
  <c r="D98" i="153"/>
  <c r="D99" i="153" s="1"/>
  <c r="C98" i="153"/>
  <c r="C99" i="153" s="1"/>
  <c r="I71" i="153"/>
  <c r="H71" i="153"/>
  <c r="G71" i="153"/>
  <c r="F71" i="153"/>
  <c r="E71" i="153"/>
  <c r="D71" i="153"/>
  <c r="C71" i="153"/>
  <c r="I70" i="153"/>
  <c r="H70" i="153"/>
  <c r="G70" i="153"/>
  <c r="F70" i="153"/>
  <c r="E70" i="153"/>
  <c r="D70" i="153"/>
  <c r="C70" i="153"/>
  <c r="I68" i="153"/>
  <c r="I69" i="153" s="1"/>
  <c r="H68" i="153"/>
  <c r="H69" i="153" s="1"/>
  <c r="G68" i="153"/>
  <c r="G69" i="153" s="1"/>
  <c r="F68" i="153"/>
  <c r="F69" i="153" s="1"/>
  <c r="E68" i="153"/>
  <c r="E69" i="153" s="1"/>
  <c r="D68" i="153"/>
  <c r="D69" i="153" s="1"/>
  <c r="C68" i="153"/>
  <c r="C69" i="153" s="1"/>
  <c r="I57" i="153"/>
  <c r="H57" i="153"/>
  <c r="G57" i="153"/>
  <c r="F57" i="153"/>
  <c r="E57" i="153"/>
  <c r="D57" i="153"/>
  <c r="C57" i="153"/>
  <c r="I56" i="153"/>
  <c r="H56" i="153"/>
  <c r="G56" i="153"/>
  <c r="F56" i="153"/>
  <c r="E56" i="153"/>
  <c r="D56" i="153"/>
  <c r="C56" i="153"/>
  <c r="I54" i="153"/>
  <c r="I55" i="153" s="1"/>
  <c r="H54" i="153"/>
  <c r="H55" i="153" s="1"/>
  <c r="G54" i="153"/>
  <c r="G55" i="153" s="1"/>
  <c r="F54" i="153"/>
  <c r="F55" i="153" s="1"/>
  <c r="E54" i="153"/>
  <c r="E55" i="153" s="1"/>
  <c r="D54" i="153"/>
  <c r="D55" i="153" s="1"/>
  <c r="C54" i="153"/>
  <c r="C55" i="153" s="1"/>
  <c r="I41" i="153"/>
  <c r="H41" i="153"/>
  <c r="G41" i="153"/>
  <c r="F41" i="153"/>
  <c r="E41" i="153"/>
  <c r="D41" i="153"/>
  <c r="C41" i="153"/>
  <c r="I40" i="153"/>
  <c r="H40" i="153"/>
  <c r="G40" i="153"/>
  <c r="F40" i="153"/>
  <c r="E40" i="153"/>
  <c r="D40" i="153"/>
  <c r="C40" i="153"/>
  <c r="C39" i="153"/>
  <c r="I38" i="153"/>
  <c r="I39" i="153" s="1"/>
  <c r="H38" i="153"/>
  <c r="H39" i="153" s="1"/>
  <c r="G38" i="153"/>
  <c r="G39" i="153" s="1"/>
  <c r="F38" i="153"/>
  <c r="F39" i="153" s="1"/>
  <c r="E38" i="153"/>
  <c r="E39" i="153" s="1"/>
  <c r="D38" i="153"/>
  <c r="D39" i="153" s="1"/>
  <c r="C38" i="153"/>
  <c r="I27" i="153"/>
  <c r="H27" i="153"/>
  <c r="G27" i="153"/>
  <c r="F27" i="153"/>
  <c r="E27" i="153"/>
  <c r="D27" i="153"/>
  <c r="C27" i="153"/>
  <c r="I26" i="153"/>
  <c r="H26" i="153"/>
  <c r="G26" i="153"/>
  <c r="F26" i="153"/>
  <c r="E26" i="153"/>
  <c r="D26" i="153"/>
  <c r="C26" i="153"/>
  <c r="I24" i="153"/>
  <c r="I25" i="153" s="1"/>
  <c r="H24" i="153"/>
  <c r="H25" i="153" s="1"/>
  <c r="G24" i="153"/>
  <c r="G25" i="153" s="1"/>
  <c r="F24" i="153"/>
  <c r="F25" i="153" s="1"/>
  <c r="E24" i="153"/>
  <c r="E25" i="153" s="1"/>
  <c r="D24" i="153"/>
  <c r="D25" i="153" s="1"/>
  <c r="C24" i="153"/>
  <c r="C25" i="153" s="1"/>
  <c r="I87" i="153" l="1"/>
  <c r="H87" i="153"/>
  <c r="G87" i="153"/>
  <c r="F87" i="153"/>
  <c r="E87" i="153"/>
  <c r="D87" i="153"/>
  <c r="C87" i="153"/>
  <c r="I86" i="153"/>
  <c r="H86" i="153"/>
  <c r="G86" i="153"/>
  <c r="F86" i="153"/>
  <c r="E86" i="153"/>
  <c r="D86" i="153"/>
  <c r="C86" i="153"/>
  <c r="I84" i="153"/>
  <c r="I85" i="153" s="1"/>
  <c r="H84" i="153"/>
  <c r="H85" i="153" s="1"/>
  <c r="G84" i="153"/>
  <c r="G85" i="153" s="1"/>
  <c r="F84" i="153"/>
  <c r="F85" i="153" s="1"/>
  <c r="E84" i="153"/>
  <c r="E85" i="153" s="1"/>
  <c r="D84" i="153"/>
  <c r="D85" i="153" s="1"/>
  <c r="C84" i="153"/>
  <c r="C85" i="153" s="1"/>
  <c r="I161" i="152" l="1"/>
  <c r="H161" i="152"/>
  <c r="G161" i="152"/>
  <c r="F161" i="152"/>
  <c r="E161" i="152"/>
  <c r="D161" i="152"/>
  <c r="C161" i="152"/>
  <c r="I160" i="152"/>
  <c r="H160" i="152"/>
  <c r="G160" i="152"/>
  <c r="F160" i="152"/>
  <c r="E160" i="152"/>
  <c r="D160" i="152"/>
  <c r="C160" i="152"/>
  <c r="I158" i="152"/>
  <c r="I159" i="152" s="1"/>
  <c r="H158" i="152"/>
  <c r="H159" i="152" s="1"/>
  <c r="G158" i="152"/>
  <c r="G159" i="152" s="1"/>
  <c r="F158" i="152"/>
  <c r="F159" i="152" s="1"/>
  <c r="E158" i="152"/>
  <c r="E159" i="152" s="1"/>
  <c r="D158" i="152"/>
  <c r="D159" i="152" s="1"/>
  <c r="C158" i="152"/>
  <c r="C159" i="152" s="1"/>
  <c r="I147" i="152"/>
  <c r="H147" i="152"/>
  <c r="G147" i="152"/>
  <c r="F147" i="152"/>
  <c r="E147" i="152"/>
  <c r="D147" i="152"/>
  <c r="C147" i="152"/>
  <c r="I146" i="152"/>
  <c r="H146" i="152"/>
  <c r="G146" i="152"/>
  <c r="F146" i="152"/>
  <c r="E146" i="152"/>
  <c r="D146" i="152"/>
  <c r="C146" i="152"/>
  <c r="I144" i="152"/>
  <c r="I145" i="152" s="1"/>
  <c r="H144" i="152"/>
  <c r="H145" i="152" s="1"/>
  <c r="G144" i="152"/>
  <c r="G145" i="152" s="1"/>
  <c r="F144" i="152"/>
  <c r="F145" i="152" s="1"/>
  <c r="E144" i="152"/>
  <c r="E145" i="152" s="1"/>
  <c r="D144" i="152"/>
  <c r="D145" i="152" s="1"/>
  <c r="C144" i="152"/>
  <c r="C145" i="152" s="1"/>
  <c r="C130" i="152"/>
  <c r="C131" i="152" s="1"/>
  <c r="D130" i="152"/>
  <c r="D131" i="152" s="1"/>
  <c r="E130" i="152"/>
  <c r="E131" i="152" s="1"/>
  <c r="F130" i="152"/>
  <c r="F131" i="152" s="1"/>
  <c r="G130" i="152"/>
  <c r="G131" i="152" s="1"/>
  <c r="H130" i="152"/>
  <c r="H131" i="152" s="1"/>
  <c r="I130" i="152"/>
  <c r="I131" i="152" s="1"/>
  <c r="C132" i="152"/>
  <c r="D132" i="152"/>
  <c r="E132" i="152"/>
  <c r="F132" i="152"/>
  <c r="G132" i="152"/>
  <c r="H132" i="152"/>
  <c r="I132" i="152"/>
  <c r="C133" i="152"/>
  <c r="D133" i="152"/>
  <c r="E133" i="152"/>
  <c r="F133" i="152"/>
  <c r="G133" i="152"/>
  <c r="H133" i="152"/>
  <c r="I133" i="152"/>
  <c r="I101" i="152"/>
  <c r="H101" i="152"/>
  <c r="G101" i="152"/>
  <c r="F101" i="152"/>
  <c r="E101" i="152"/>
  <c r="D101" i="152"/>
  <c r="C101" i="152"/>
  <c r="I100" i="152"/>
  <c r="H100" i="152"/>
  <c r="G100" i="152"/>
  <c r="F100" i="152"/>
  <c r="E100" i="152"/>
  <c r="D100" i="152"/>
  <c r="C100" i="152"/>
  <c r="I98" i="152"/>
  <c r="I99" i="152" s="1"/>
  <c r="H98" i="152"/>
  <c r="H99" i="152" s="1"/>
  <c r="G98" i="152"/>
  <c r="G99" i="152" s="1"/>
  <c r="F98" i="152"/>
  <c r="F99" i="152" s="1"/>
  <c r="E98" i="152"/>
  <c r="E99" i="152" s="1"/>
  <c r="D98" i="152"/>
  <c r="D99" i="152" s="1"/>
  <c r="C98" i="152"/>
  <c r="C99" i="152" s="1"/>
  <c r="I87" i="152"/>
  <c r="H87" i="152"/>
  <c r="G87" i="152"/>
  <c r="F87" i="152"/>
  <c r="E87" i="152"/>
  <c r="D87" i="152"/>
  <c r="C87" i="152"/>
  <c r="I86" i="152"/>
  <c r="H86" i="152"/>
  <c r="G86" i="152"/>
  <c r="F86" i="152"/>
  <c r="E86" i="152"/>
  <c r="D86" i="152"/>
  <c r="C86" i="152"/>
  <c r="I84" i="152"/>
  <c r="I85" i="152" s="1"/>
  <c r="H84" i="152"/>
  <c r="H85" i="152" s="1"/>
  <c r="G84" i="152"/>
  <c r="G85" i="152" s="1"/>
  <c r="F84" i="152"/>
  <c r="F85" i="152" s="1"/>
  <c r="E84" i="152"/>
  <c r="E85" i="152" s="1"/>
  <c r="D84" i="152"/>
  <c r="D85" i="152" s="1"/>
  <c r="C84" i="152"/>
  <c r="C85" i="152" s="1"/>
  <c r="I71" i="152"/>
  <c r="H71" i="152"/>
  <c r="G71" i="152"/>
  <c r="F71" i="152"/>
  <c r="E71" i="152"/>
  <c r="D71" i="152"/>
  <c r="C71" i="152"/>
  <c r="I70" i="152"/>
  <c r="H70" i="152"/>
  <c r="G70" i="152"/>
  <c r="F70" i="152"/>
  <c r="E70" i="152"/>
  <c r="D70" i="152"/>
  <c r="C70" i="152"/>
  <c r="I68" i="152"/>
  <c r="I69" i="152" s="1"/>
  <c r="H68" i="152"/>
  <c r="H69" i="152" s="1"/>
  <c r="G68" i="152"/>
  <c r="G69" i="152" s="1"/>
  <c r="F68" i="152"/>
  <c r="F69" i="152" s="1"/>
  <c r="E68" i="152"/>
  <c r="E69" i="152" s="1"/>
  <c r="D68" i="152"/>
  <c r="D69" i="152" s="1"/>
  <c r="C68" i="152"/>
  <c r="C69" i="152" s="1"/>
  <c r="I57" i="152"/>
  <c r="H57" i="152"/>
  <c r="G57" i="152"/>
  <c r="F57" i="152"/>
  <c r="E57" i="152"/>
  <c r="D57" i="152"/>
  <c r="C57" i="152"/>
  <c r="I56" i="152"/>
  <c r="H56" i="152"/>
  <c r="G56" i="152"/>
  <c r="F56" i="152"/>
  <c r="E56" i="152"/>
  <c r="D56" i="152"/>
  <c r="C56" i="152"/>
  <c r="I54" i="152"/>
  <c r="I55" i="152" s="1"/>
  <c r="H54" i="152"/>
  <c r="H55" i="152" s="1"/>
  <c r="G54" i="152"/>
  <c r="G55" i="152" s="1"/>
  <c r="F54" i="152"/>
  <c r="F55" i="152" s="1"/>
  <c r="E54" i="152"/>
  <c r="E55" i="152" s="1"/>
  <c r="D54" i="152"/>
  <c r="D55" i="152" s="1"/>
  <c r="C54" i="152"/>
  <c r="C55" i="152" s="1"/>
  <c r="I41" i="152"/>
  <c r="H41" i="152"/>
  <c r="G41" i="152"/>
  <c r="F41" i="152"/>
  <c r="E41" i="152"/>
  <c r="D41" i="152"/>
  <c r="C41" i="152"/>
  <c r="I40" i="152"/>
  <c r="H40" i="152"/>
  <c r="G40" i="152"/>
  <c r="F40" i="152"/>
  <c r="E40" i="152"/>
  <c r="D40" i="152"/>
  <c r="C40" i="152"/>
  <c r="I38" i="152"/>
  <c r="I39" i="152" s="1"/>
  <c r="H38" i="152"/>
  <c r="H39" i="152" s="1"/>
  <c r="G38" i="152"/>
  <c r="G39" i="152" s="1"/>
  <c r="F38" i="152"/>
  <c r="F39" i="152" s="1"/>
  <c r="E38" i="152"/>
  <c r="E39" i="152" s="1"/>
  <c r="D38" i="152"/>
  <c r="D39" i="152" s="1"/>
  <c r="C38" i="152"/>
  <c r="C39" i="152" s="1"/>
  <c r="I27" i="152"/>
  <c r="H27" i="152"/>
  <c r="G27" i="152"/>
  <c r="F27" i="152"/>
  <c r="E27" i="152"/>
  <c r="D27" i="152"/>
  <c r="C27" i="152"/>
  <c r="I26" i="152"/>
  <c r="H26" i="152"/>
  <c r="G26" i="152"/>
  <c r="F26" i="152"/>
  <c r="E26" i="152"/>
  <c r="D26" i="152"/>
  <c r="C26" i="152"/>
  <c r="I24" i="152"/>
  <c r="I25" i="152" s="1"/>
  <c r="H24" i="152"/>
  <c r="H25" i="152" s="1"/>
  <c r="G24" i="152"/>
  <c r="G25" i="152" s="1"/>
  <c r="F24" i="152"/>
  <c r="F25" i="152" s="1"/>
  <c r="E24" i="152"/>
  <c r="E25" i="152" s="1"/>
  <c r="D24" i="152"/>
  <c r="D25" i="152" s="1"/>
  <c r="C24" i="152"/>
  <c r="C25" i="152" s="1"/>
  <c r="I101" i="151" l="1"/>
  <c r="H101" i="151"/>
  <c r="G101" i="151"/>
  <c r="F101" i="151"/>
  <c r="E101" i="151"/>
  <c r="D101" i="151"/>
  <c r="C101" i="151"/>
  <c r="I100" i="151"/>
  <c r="H100" i="151"/>
  <c r="G100" i="151"/>
  <c r="F100" i="151"/>
  <c r="E100" i="151"/>
  <c r="D100" i="151"/>
  <c r="C100" i="151"/>
  <c r="I98" i="151"/>
  <c r="I99" i="151" s="1"/>
  <c r="H98" i="151"/>
  <c r="H99" i="151" s="1"/>
  <c r="G98" i="151"/>
  <c r="G99" i="151" s="1"/>
  <c r="F98" i="151"/>
  <c r="F99" i="151" s="1"/>
  <c r="E98" i="151"/>
  <c r="E99" i="151" s="1"/>
  <c r="D98" i="151"/>
  <c r="D99" i="151" s="1"/>
  <c r="C98" i="151"/>
  <c r="C99" i="151" s="1"/>
  <c r="I87" i="151"/>
  <c r="H87" i="151"/>
  <c r="G87" i="151"/>
  <c r="F87" i="151"/>
  <c r="E87" i="151"/>
  <c r="D87" i="151"/>
  <c r="C87" i="151"/>
  <c r="I86" i="151"/>
  <c r="H86" i="151"/>
  <c r="G86" i="151"/>
  <c r="F86" i="151"/>
  <c r="E86" i="151"/>
  <c r="D86" i="151"/>
  <c r="C86" i="151"/>
  <c r="I84" i="151"/>
  <c r="I85" i="151" s="1"/>
  <c r="H84" i="151"/>
  <c r="H85" i="151" s="1"/>
  <c r="G84" i="151"/>
  <c r="G85" i="151" s="1"/>
  <c r="F84" i="151"/>
  <c r="F85" i="151" s="1"/>
  <c r="E84" i="151"/>
  <c r="E85" i="151" s="1"/>
  <c r="D84" i="151"/>
  <c r="D85" i="151" s="1"/>
  <c r="C84" i="151"/>
  <c r="C85" i="151" s="1"/>
  <c r="I71" i="151"/>
  <c r="H71" i="151"/>
  <c r="G71" i="151"/>
  <c r="F71" i="151"/>
  <c r="E71" i="151"/>
  <c r="D71" i="151"/>
  <c r="C71" i="151"/>
  <c r="I70" i="151"/>
  <c r="H70" i="151"/>
  <c r="G70" i="151"/>
  <c r="F70" i="151"/>
  <c r="E70" i="151"/>
  <c r="D70" i="151"/>
  <c r="C70" i="151"/>
  <c r="I68" i="151"/>
  <c r="I69" i="151" s="1"/>
  <c r="H68" i="151"/>
  <c r="H69" i="151" s="1"/>
  <c r="G68" i="151"/>
  <c r="G69" i="151" s="1"/>
  <c r="F68" i="151"/>
  <c r="F69" i="151" s="1"/>
  <c r="E68" i="151"/>
  <c r="E69" i="151" s="1"/>
  <c r="D68" i="151"/>
  <c r="D69" i="151" s="1"/>
  <c r="C68" i="151"/>
  <c r="C69" i="151" s="1"/>
  <c r="I57" i="151"/>
  <c r="H57" i="151"/>
  <c r="G57" i="151"/>
  <c r="F57" i="151"/>
  <c r="E57" i="151"/>
  <c r="D57" i="151"/>
  <c r="C57" i="151"/>
  <c r="I56" i="151"/>
  <c r="H56" i="151"/>
  <c r="G56" i="151"/>
  <c r="F56" i="151"/>
  <c r="E56" i="151"/>
  <c r="D56" i="151"/>
  <c r="C56" i="151"/>
  <c r="I54" i="151"/>
  <c r="I55" i="151" s="1"/>
  <c r="H54" i="151"/>
  <c r="H55" i="151" s="1"/>
  <c r="G54" i="151"/>
  <c r="G55" i="151" s="1"/>
  <c r="F54" i="151"/>
  <c r="F55" i="151" s="1"/>
  <c r="E54" i="151"/>
  <c r="E55" i="151" s="1"/>
  <c r="D54" i="151"/>
  <c r="D55" i="151" s="1"/>
  <c r="C54" i="151"/>
  <c r="C55" i="151" s="1"/>
  <c r="I41" i="151"/>
  <c r="H41" i="151"/>
  <c r="G41" i="151"/>
  <c r="F41" i="151"/>
  <c r="E41" i="151"/>
  <c r="D41" i="151"/>
  <c r="C41" i="151"/>
  <c r="I40" i="151"/>
  <c r="H40" i="151"/>
  <c r="G40" i="151"/>
  <c r="F40" i="151"/>
  <c r="E40" i="151"/>
  <c r="D40" i="151"/>
  <c r="C40" i="151"/>
  <c r="I38" i="151"/>
  <c r="I39" i="151" s="1"/>
  <c r="H38" i="151"/>
  <c r="H39" i="151" s="1"/>
  <c r="G38" i="151"/>
  <c r="G39" i="151" s="1"/>
  <c r="F38" i="151"/>
  <c r="F39" i="151" s="1"/>
  <c r="E38" i="151"/>
  <c r="E39" i="151" s="1"/>
  <c r="D38" i="151"/>
  <c r="D39" i="151" s="1"/>
  <c r="C38" i="151"/>
  <c r="C39" i="151" s="1"/>
  <c r="I27" i="151"/>
  <c r="H27" i="151"/>
  <c r="G27" i="151"/>
  <c r="F27" i="151"/>
  <c r="E27" i="151"/>
  <c r="D27" i="151"/>
  <c r="C27" i="151"/>
  <c r="I26" i="151"/>
  <c r="H26" i="151"/>
  <c r="G26" i="151"/>
  <c r="F26" i="151"/>
  <c r="E26" i="151"/>
  <c r="D26" i="151"/>
  <c r="C26" i="151"/>
  <c r="I24" i="151"/>
  <c r="I25" i="151" s="1"/>
  <c r="H24" i="151"/>
  <c r="H25" i="151" s="1"/>
  <c r="G24" i="151"/>
  <c r="G25" i="151" s="1"/>
  <c r="F24" i="151"/>
  <c r="F25" i="151" s="1"/>
  <c r="E24" i="151"/>
  <c r="E25" i="151" s="1"/>
  <c r="D24" i="151"/>
  <c r="D25" i="151" s="1"/>
  <c r="C24" i="151"/>
  <c r="C25" i="151" s="1"/>
  <c r="I189" i="150" l="1"/>
  <c r="H189" i="150"/>
  <c r="G189" i="150"/>
  <c r="F189" i="150"/>
  <c r="E189" i="150"/>
  <c r="D189" i="150"/>
  <c r="C189" i="150"/>
  <c r="I188" i="150"/>
  <c r="H188" i="150"/>
  <c r="G188" i="150"/>
  <c r="F188" i="150"/>
  <c r="E188" i="150"/>
  <c r="D188" i="150"/>
  <c r="C188" i="150"/>
  <c r="I186" i="150"/>
  <c r="I187" i="150" s="1"/>
  <c r="H186" i="150"/>
  <c r="H187" i="150" s="1"/>
  <c r="G186" i="150"/>
  <c r="G187" i="150" s="1"/>
  <c r="F186" i="150"/>
  <c r="F187" i="150" s="1"/>
  <c r="E186" i="150"/>
  <c r="E187" i="150" s="1"/>
  <c r="D186" i="150"/>
  <c r="D187" i="150" s="1"/>
  <c r="C186" i="150"/>
  <c r="C187" i="150" s="1"/>
  <c r="I175" i="150"/>
  <c r="H175" i="150"/>
  <c r="G175" i="150"/>
  <c r="F175" i="150"/>
  <c r="E175" i="150"/>
  <c r="D175" i="150"/>
  <c r="C175" i="150"/>
  <c r="I174" i="150"/>
  <c r="H174" i="150"/>
  <c r="G174" i="150"/>
  <c r="F174" i="150"/>
  <c r="E174" i="150"/>
  <c r="D174" i="150"/>
  <c r="C174" i="150"/>
  <c r="I172" i="150"/>
  <c r="I173" i="150" s="1"/>
  <c r="H172" i="150"/>
  <c r="H173" i="150" s="1"/>
  <c r="G172" i="150"/>
  <c r="G173" i="150" s="1"/>
  <c r="F172" i="150"/>
  <c r="F173" i="150" s="1"/>
  <c r="E172" i="150"/>
  <c r="E173" i="150" s="1"/>
  <c r="D172" i="150"/>
  <c r="D173" i="150" s="1"/>
  <c r="C172" i="150"/>
  <c r="C173" i="150" s="1"/>
  <c r="I161" i="150"/>
  <c r="H161" i="150"/>
  <c r="G161" i="150"/>
  <c r="F161" i="150"/>
  <c r="E161" i="150"/>
  <c r="D161" i="150"/>
  <c r="C161" i="150"/>
  <c r="I160" i="150"/>
  <c r="H160" i="150"/>
  <c r="G160" i="150"/>
  <c r="F160" i="150"/>
  <c r="E160" i="150"/>
  <c r="D160" i="150"/>
  <c r="C160" i="150"/>
  <c r="I158" i="150"/>
  <c r="I159" i="150" s="1"/>
  <c r="H158" i="150"/>
  <c r="H159" i="150" s="1"/>
  <c r="G158" i="150"/>
  <c r="G159" i="150" s="1"/>
  <c r="F158" i="150"/>
  <c r="F159" i="150" s="1"/>
  <c r="E158" i="150"/>
  <c r="E159" i="150" s="1"/>
  <c r="D158" i="150"/>
  <c r="D159" i="150" s="1"/>
  <c r="C158" i="150"/>
  <c r="C159" i="150" s="1"/>
  <c r="I147" i="150"/>
  <c r="H147" i="150"/>
  <c r="G147" i="150"/>
  <c r="F147" i="150"/>
  <c r="E147" i="150"/>
  <c r="D147" i="150"/>
  <c r="C147" i="150"/>
  <c r="I146" i="150"/>
  <c r="H146" i="150"/>
  <c r="G146" i="150"/>
  <c r="F146" i="150"/>
  <c r="E146" i="150"/>
  <c r="D146" i="150"/>
  <c r="C146" i="150"/>
  <c r="I144" i="150"/>
  <c r="I145" i="150" s="1"/>
  <c r="H144" i="150"/>
  <c r="H145" i="150" s="1"/>
  <c r="G144" i="150"/>
  <c r="G145" i="150" s="1"/>
  <c r="F144" i="150"/>
  <c r="F145" i="150" s="1"/>
  <c r="E144" i="150"/>
  <c r="E145" i="150" s="1"/>
  <c r="D144" i="150"/>
  <c r="D145" i="150" s="1"/>
  <c r="C144" i="150"/>
  <c r="C145" i="150" s="1"/>
  <c r="J20" i="192" l="1"/>
  <c r="O14" i="190" l="1"/>
  <c r="O15" i="190" s="1"/>
  <c r="P85" i="190"/>
  <c r="P21" i="188" l="1"/>
  <c r="P20" i="188"/>
  <c r="P22" i="188" s="1"/>
  <c r="N21" i="179" l="1"/>
  <c r="I189" i="154" l="1"/>
  <c r="H189" i="154"/>
  <c r="G189" i="154"/>
  <c r="F189" i="154"/>
  <c r="E189" i="154"/>
  <c r="D189" i="154"/>
  <c r="C189" i="154"/>
  <c r="I188" i="154"/>
  <c r="H188" i="154"/>
  <c r="G188" i="154"/>
  <c r="F188" i="154"/>
  <c r="E188" i="154"/>
  <c r="D188" i="154"/>
  <c r="C188" i="154"/>
  <c r="I186" i="154"/>
  <c r="I187" i="154" s="1"/>
  <c r="H186" i="154"/>
  <c r="H187" i="154" s="1"/>
  <c r="G186" i="154"/>
  <c r="G187" i="154" s="1"/>
  <c r="F186" i="154"/>
  <c r="F187" i="154" s="1"/>
  <c r="E186" i="154"/>
  <c r="E187" i="154" s="1"/>
  <c r="D186" i="154"/>
  <c r="D187" i="154" s="1"/>
  <c r="C186" i="154"/>
  <c r="C187" i="154" s="1"/>
  <c r="I175" i="154"/>
  <c r="H175" i="154"/>
  <c r="G175" i="154"/>
  <c r="F175" i="154"/>
  <c r="E175" i="154"/>
  <c r="D175" i="154"/>
  <c r="C175" i="154"/>
  <c r="I174" i="154"/>
  <c r="H174" i="154"/>
  <c r="G174" i="154"/>
  <c r="F174" i="154"/>
  <c r="E174" i="154"/>
  <c r="D174" i="154"/>
  <c r="C174" i="154"/>
  <c r="I172" i="154"/>
  <c r="I173" i="154" s="1"/>
  <c r="H172" i="154"/>
  <c r="H173" i="154" s="1"/>
  <c r="G172" i="154"/>
  <c r="G173" i="154" s="1"/>
  <c r="F172" i="154"/>
  <c r="F173" i="154" s="1"/>
  <c r="E172" i="154"/>
  <c r="E173" i="154" s="1"/>
  <c r="D172" i="154"/>
  <c r="D173" i="154" s="1"/>
  <c r="C172" i="154"/>
  <c r="C173" i="154" s="1"/>
  <c r="I101" i="150" l="1"/>
  <c r="H101" i="150"/>
  <c r="G101" i="150"/>
  <c r="F101" i="150"/>
  <c r="E101" i="150"/>
  <c r="D101" i="150"/>
  <c r="C101" i="150"/>
  <c r="I100" i="150"/>
  <c r="H100" i="150"/>
  <c r="G100" i="150"/>
  <c r="F100" i="150"/>
  <c r="E100" i="150"/>
  <c r="D100" i="150"/>
  <c r="C100" i="150"/>
  <c r="I98" i="150"/>
  <c r="I99" i="150" s="1"/>
  <c r="H98" i="150"/>
  <c r="H99" i="150" s="1"/>
  <c r="G98" i="150"/>
  <c r="G99" i="150" s="1"/>
  <c r="F98" i="150"/>
  <c r="F99" i="150" s="1"/>
  <c r="E98" i="150"/>
  <c r="E99" i="150" s="1"/>
  <c r="D98" i="150"/>
  <c r="D99" i="150" s="1"/>
  <c r="C98" i="150"/>
  <c r="C99" i="150" s="1"/>
  <c r="I87" i="150"/>
  <c r="H87" i="150"/>
  <c r="G87" i="150"/>
  <c r="F87" i="150"/>
  <c r="E87" i="150"/>
  <c r="D87" i="150"/>
  <c r="C87" i="150"/>
  <c r="I86" i="150"/>
  <c r="H86" i="150"/>
  <c r="G86" i="150"/>
  <c r="F86" i="150"/>
  <c r="E86" i="150"/>
  <c r="D86" i="150"/>
  <c r="C86" i="150"/>
  <c r="I84" i="150"/>
  <c r="I85" i="150" s="1"/>
  <c r="H84" i="150"/>
  <c r="H85" i="150" s="1"/>
  <c r="G84" i="150"/>
  <c r="G85" i="150" s="1"/>
  <c r="F84" i="150"/>
  <c r="F85" i="150" s="1"/>
  <c r="E84" i="150"/>
  <c r="E85" i="150" s="1"/>
  <c r="D84" i="150"/>
  <c r="D85" i="150" s="1"/>
  <c r="C84" i="150"/>
  <c r="C85" i="150" s="1"/>
  <c r="I71" i="150"/>
  <c r="H71" i="150"/>
  <c r="G71" i="150"/>
  <c r="F71" i="150"/>
  <c r="E71" i="150"/>
  <c r="D71" i="150"/>
  <c r="C71" i="150"/>
  <c r="I70" i="150"/>
  <c r="H70" i="150"/>
  <c r="G70" i="150"/>
  <c r="F70" i="150"/>
  <c r="E70" i="150"/>
  <c r="D70" i="150"/>
  <c r="C70" i="150"/>
  <c r="I68" i="150"/>
  <c r="I69" i="150" s="1"/>
  <c r="H68" i="150"/>
  <c r="H69" i="150" s="1"/>
  <c r="G68" i="150"/>
  <c r="G69" i="150" s="1"/>
  <c r="F68" i="150"/>
  <c r="F69" i="150" s="1"/>
  <c r="E68" i="150"/>
  <c r="E69" i="150" s="1"/>
  <c r="D68" i="150"/>
  <c r="D69" i="150" s="1"/>
  <c r="C68" i="150"/>
  <c r="C69" i="150" s="1"/>
  <c r="I57" i="150"/>
  <c r="H57" i="150"/>
  <c r="G57" i="150"/>
  <c r="F57" i="150"/>
  <c r="E57" i="150"/>
  <c r="D57" i="150"/>
  <c r="C57" i="150"/>
  <c r="I56" i="150"/>
  <c r="H56" i="150"/>
  <c r="G56" i="150"/>
  <c r="F56" i="150"/>
  <c r="E56" i="150"/>
  <c r="D56" i="150"/>
  <c r="C56" i="150"/>
  <c r="I54" i="150"/>
  <c r="I55" i="150" s="1"/>
  <c r="H54" i="150"/>
  <c r="H55" i="150" s="1"/>
  <c r="G54" i="150"/>
  <c r="G55" i="150" s="1"/>
  <c r="F54" i="150"/>
  <c r="F55" i="150" s="1"/>
  <c r="E54" i="150"/>
  <c r="E55" i="150" s="1"/>
  <c r="D54" i="150"/>
  <c r="D55" i="150" s="1"/>
  <c r="C54" i="150"/>
  <c r="C55" i="150" s="1"/>
  <c r="I41" i="150"/>
  <c r="H41" i="150"/>
  <c r="G41" i="150"/>
  <c r="F41" i="150"/>
  <c r="E41" i="150"/>
  <c r="D41" i="150"/>
  <c r="C41" i="150"/>
  <c r="I40" i="150"/>
  <c r="H40" i="150"/>
  <c r="G40" i="150"/>
  <c r="F40" i="150"/>
  <c r="E40" i="150"/>
  <c r="D40" i="150"/>
  <c r="C40" i="150"/>
  <c r="I38" i="150"/>
  <c r="I39" i="150" s="1"/>
  <c r="H38" i="150"/>
  <c r="H39" i="150" s="1"/>
  <c r="G38" i="150"/>
  <c r="G39" i="150" s="1"/>
  <c r="F38" i="150"/>
  <c r="F39" i="150" s="1"/>
  <c r="E38" i="150"/>
  <c r="E39" i="150" s="1"/>
  <c r="D38" i="150"/>
  <c r="D39" i="150" s="1"/>
  <c r="C38" i="150"/>
  <c r="C39" i="150" s="1"/>
  <c r="I27" i="150"/>
  <c r="H27" i="150"/>
  <c r="G27" i="150"/>
  <c r="F27" i="150"/>
  <c r="E27" i="150"/>
  <c r="D27" i="150"/>
  <c r="C27" i="150"/>
  <c r="I26" i="150"/>
  <c r="H26" i="150"/>
  <c r="G26" i="150"/>
  <c r="F26" i="150"/>
  <c r="E26" i="150"/>
  <c r="D26" i="150"/>
  <c r="C26" i="150"/>
  <c r="I24" i="150"/>
  <c r="I25" i="150" s="1"/>
  <c r="H24" i="150"/>
  <c r="H25" i="150" s="1"/>
  <c r="G24" i="150"/>
  <c r="G25" i="150" s="1"/>
  <c r="F24" i="150"/>
  <c r="F25" i="150" s="1"/>
  <c r="E24" i="150"/>
  <c r="E25" i="150" s="1"/>
  <c r="D24" i="150"/>
  <c r="D25" i="150" s="1"/>
  <c r="C24" i="150"/>
  <c r="C25" i="150" s="1"/>
  <c r="N55" i="203" l="1"/>
  <c r="N69" i="203" l="1"/>
  <c r="N84" i="189" l="1"/>
  <c r="J192" i="201" l="1"/>
  <c r="J191" i="201"/>
  <c r="J190" i="201"/>
  <c r="K189" i="201"/>
  <c r="K193" i="201" s="1"/>
  <c r="K188" i="201"/>
  <c r="K186" i="201"/>
  <c r="K187" i="201" s="1"/>
  <c r="J185" i="201"/>
  <c r="J184" i="201"/>
  <c r="J183" i="201"/>
  <c r="J182" i="201"/>
  <c r="J181" i="201"/>
  <c r="J178" i="201"/>
  <c r="J177" i="201"/>
  <c r="J176" i="201"/>
  <c r="K175" i="201"/>
  <c r="K179" i="201" s="1"/>
  <c r="K174" i="201"/>
  <c r="K172" i="201"/>
  <c r="K173" i="201" s="1"/>
  <c r="J173" i="201"/>
  <c r="J171" i="201"/>
  <c r="J170" i="201"/>
  <c r="J169" i="201"/>
  <c r="J168" i="201"/>
  <c r="J167" i="201"/>
  <c r="J164" i="201"/>
  <c r="J163" i="201"/>
  <c r="J162" i="201"/>
  <c r="K161" i="201"/>
  <c r="K165" i="201" s="1"/>
  <c r="K160" i="201"/>
  <c r="K158" i="201"/>
  <c r="K159" i="201" s="1"/>
  <c r="J159" i="201"/>
  <c r="J157" i="201"/>
  <c r="J156" i="201"/>
  <c r="J155" i="201"/>
  <c r="J154" i="201"/>
  <c r="J153" i="201"/>
  <c r="J150" i="201"/>
  <c r="J149" i="201"/>
  <c r="J148" i="201"/>
  <c r="K147" i="201"/>
  <c r="K151" i="201" s="1"/>
  <c r="K146" i="201"/>
  <c r="K144" i="201"/>
  <c r="K145" i="201" s="1"/>
  <c r="J145" i="201"/>
  <c r="J143" i="201"/>
  <c r="J142" i="201"/>
  <c r="J141" i="201"/>
  <c r="J140" i="201"/>
  <c r="J139" i="201"/>
  <c r="J136" i="201"/>
  <c r="J135" i="201"/>
  <c r="J134" i="201"/>
  <c r="K133" i="201"/>
  <c r="K137" i="201" s="1"/>
  <c r="K132" i="201"/>
  <c r="K130" i="201"/>
  <c r="K131" i="201" s="1"/>
  <c r="J131" i="201"/>
  <c r="J129" i="201"/>
  <c r="J128" i="201"/>
  <c r="J127" i="201"/>
  <c r="J126" i="201"/>
  <c r="J125" i="201"/>
  <c r="J120" i="201"/>
  <c r="J119" i="201"/>
  <c r="J118" i="201"/>
  <c r="K117" i="201"/>
  <c r="K121" i="201" s="1"/>
  <c r="K116" i="201"/>
  <c r="K114" i="201"/>
  <c r="K115" i="201" s="1"/>
  <c r="J115" i="201"/>
  <c r="J113" i="201"/>
  <c r="J112" i="201"/>
  <c r="J111" i="201"/>
  <c r="J110" i="201"/>
  <c r="J109" i="201"/>
  <c r="J103" i="201"/>
  <c r="J102" i="201"/>
  <c r="K101" i="201"/>
  <c r="K105" i="201" s="1"/>
  <c r="K100" i="201"/>
  <c r="K98" i="201"/>
  <c r="K99" i="201" s="1"/>
  <c r="J97" i="201"/>
  <c r="J96" i="201"/>
  <c r="J95" i="201"/>
  <c r="J94" i="201"/>
  <c r="J93" i="201"/>
  <c r="J89" i="201"/>
  <c r="J88" i="201"/>
  <c r="K87" i="201"/>
  <c r="K91" i="201" s="1"/>
  <c r="K86" i="201"/>
  <c r="K84" i="201"/>
  <c r="K85" i="201" s="1"/>
  <c r="J83" i="201"/>
  <c r="J82" i="201"/>
  <c r="J81" i="201"/>
  <c r="J80" i="201"/>
  <c r="J79" i="201"/>
  <c r="J73" i="201"/>
  <c r="J72" i="201"/>
  <c r="K71" i="201"/>
  <c r="K75" i="201" s="1"/>
  <c r="K70" i="201"/>
  <c r="K68" i="201"/>
  <c r="K69" i="201" s="1"/>
  <c r="J67" i="201"/>
  <c r="J66" i="201"/>
  <c r="J65" i="201"/>
  <c r="J64" i="201"/>
  <c r="J63" i="201"/>
  <c r="J59" i="201"/>
  <c r="J58" i="201"/>
  <c r="K57" i="201"/>
  <c r="K61" i="201" s="1"/>
  <c r="K56" i="201"/>
  <c r="K54" i="201"/>
  <c r="K55" i="201" s="1"/>
  <c r="J53" i="201"/>
  <c r="J52" i="201"/>
  <c r="J51" i="201"/>
  <c r="J50" i="201"/>
  <c r="J49" i="201"/>
  <c r="J43" i="201"/>
  <c r="J42" i="201"/>
  <c r="K41" i="201"/>
  <c r="K45" i="201" s="1"/>
  <c r="K40" i="201"/>
  <c r="K38" i="201"/>
  <c r="K39" i="201" s="1"/>
  <c r="J37" i="201"/>
  <c r="J36" i="201"/>
  <c r="J35" i="201"/>
  <c r="J34" i="201"/>
  <c r="J33" i="201"/>
  <c r="J29" i="201"/>
  <c r="J28" i="201"/>
  <c r="K27" i="201"/>
  <c r="K31" i="201" s="1"/>
  <c r="K26" i="201"/>
  <c r="K24" i="201"/>
  <c r="K25" i="201" s="1"/>
  <c r="J23" i="201"/>
  <c r="J22" i="201"/>
  <c r="J21" i="201"/>
  <c r="J20" i="201"/>
  <c r="J19" i="201"/>
  <c r="J15" i="201"/>
  <c r="J14" i="201"/>
  <c r="K13" i="201"/>
  <c r="K17" i="201" s="1"/>
  <c r="K12" i="201"/>
  <c r="K11" i="201"/>
  <c r="K10" i="201"/>
  <c r="J10" i="201"/>
  <c r="J9" i="201"/>
  <c r="J8" i="201"/>
  <c r="J7" i="201"/>
  <c r="J6" i="201"/>
  <c r="J5" i="201"/>
  <c r="J191" i="200"/>
  <c r="J190" i="200"/>
  <c r="K189" i="200"/>
  <c r="K193" i="200" s="1"/>
  <c r="K188" i="200"/>
  <c r="K186" i="200"/>
  <c r="K187" i="200" s="1"/>
  <c r="J185" i="200"/>
  <c r="J184" i="200"/>
  <c r="J183" i="200"/>
  <c r="J182" i="200"/>
  <c r="J181" i="200"/>
  <c r="J177" i="200"/>
  <c r="J176" i="200"/>
  <c r="K175" i="200"/>
  <c r="K179" i="200" s="1"/>
  <c r="K174" i="200"/>
  <c r="K172" i="200"/>
  <c r="K173" i="200" s="1"/>
  <c r="J171" i="200"/>
  <c r="J170" i="200"/>
  <c r="J169" i="200"/>
  <c r="J168" i="200"/>
  <c r="J167" i="200"/>
  <c r="J163" i="200"/>
  <c r="J162" i="200"/>
  <c r="K161" i="200"/>
  <c r="K165" i="200" s="1"/>
  <c r="K160" i="200"/>
  <c r="K158" i="200"/>
  <c r="K159" i="200" s="1"/>
  <c r="J157" i="200"/>
  <c r="J156" i="200"/>
  <c r="J155" i="200"/>
  <c r="J154" i="200"/>
  <c r="J153" i="200"/>
  <c r="J149" i="200"/>
  <c r="J148" i="200"/>
  <c r="K147" i="200"/>
  <c r="K151" i="200" s="1"/>
  <c r="K146" i="200"/>
  <c r="K144" i="200"/>
  <c r="K145" i="200" s="1"/>
  <c r="J143" i="200"/>
  <c r="J142" i="200"/>
  <c r="J141" i="200"/>
  <c r="J140" i="200"/>
  <c r="J139" i="200"/>
  <c r="J135" i="200"/>
  <c r="J134" i="200"/>
  <c r="K133" i="200"/>
  <c r="K137" i="200" s="1"/>
  <c r="K132" i="200"/>
  <c r="K130" i="200"/>
  <c r="K131" i="200" s="1"/>
  <c r="J129" i="200"/>
  <c r="J128" i="200"/>
  <c r="J127" i="200"/>
  <c r="J126" i="200"/>
  <c r="J125" i="200"/>
  <c r="J119" i="200"/>
  <c r="J118" i="200"/>
  <c r="K117" i="200"/>
  <c r="K121" i="200" s="1"/>
  <c r="K116" i="200"/>
  <c r="K114" i="200"/>
  <c r="K115" i="200" s="1"/>
  <c r="J113" i="200"/>
  <c r="J112" i="200"/>
  <c r="J111" i="200"/>
  <c r="J110" i="200"/>
  <c r="J109" i="200"/>
  <c r="J103" i="200"/>
  <c r="J102" i="200"/>
  <c r="K101" i="200"/>
  <c r="K105" i="200" s="1"/>
  <c r="K100" i="200"/>
  <c r="K98" i="200"/>
  <c r="K99" i="200" s="1"/>
  <c r="J99" i="200"/>
  <c r="J97" i="200"/>
  <c r="J96" i="200"/>
  <c r="J95" i="200"/>
  <c r="J94" i="200"/>
  <c r="J93" i="200"/>
  <c r="J89" i="200"/>
  <c r="J88" i="200"/>
  <c r="K87" i="200"/>
  <c r="K91" i="200" s="1"/>
  <c r="K86" i="200"/>
  <c r="K84" i="200"/>
  <c r="K85" i="200" s="1"/>
  <c r="J85" i="200"/>
  <c r="J83" i="200"/>
  <c r="J82" i="200"/>
  <c r="J81" i="200"/>
  <c r="J80" i="200"/>
  <c r="J79" i="200"/>
  <c r="J73" i="200"/>
  <c r="J72" i="200"/>
  <c r="K71" i="200"/>
  <c r="K75" i="200" s="1"/>
  <c r="K70" i="200"/>
  <c r="K68" i="200"/>
  <c r="K69" i="200" s="1"/>
  <c r="J68" i="200"/>
  <c r="J67" i="200"/>
  <c r="J66" i="200"/>
  <c r="J65" i="200"/>
  <c r="J64" i="200"/>
  <c r="J63" i="200"/>
  <c r="J59" i="200"/>
  <c r="J58" i="200"/>
  <c r="K57" i="200"/>
  <c r="K61" i="200" s="1"/>
  <c r="K56" i="200"/>
  <c r="K54" i="200"/>
  <c r="K55" i="200" s="1"/>
  <c r="J54" i="200"/>
  <c r="J53" i="200"/>
  <c r="J52" i="200"/>
  <c r="J51" i="200"/>
  <c r="J50" i="200"/>
  <c r="J49" i="200"/>
  <c r="J43" i="200"/>
  <c r="J42" i="200"/>
  <c r="K41" i="200"/>
  <c r="K45" i="200" s="1"/>
  <c r="K40" i="200"/>
  <c r="K38" i="200"/>
  <c r="K39" i="200" s="1"/>
  <c r="J39" i="200"/>
  <c r="J37" i="200"/>
  <c r="J36" i="200"/>
  <c r="J35" i="200"/>
  <c r="J34" i="200"/>
  <c r="J33" i="200"/>
  <c r="J29" i="200"/>
  <c r="J28" i="200"/>
  <c r="K27" i="200"/>
  <c r="K31" i="200" s="1"/>
  <c r="K26" i="200"/>
  <c r="K24" i="200"/>
  <c r="K25" i="200" s="1"/>
  <c r="J25" i="200"/>
  <c r="J23" i="200"/>
  <c r="J22" i="200"/>
  <c r="J21" i="200"/>
  <c r="J20" i="200"/>
  <c r="J19" i="200"/>
  <c r="J16" i="200"/>
  <c r="J15" i="200"/>
  <c r="J14" i="200"/>
  <c r="K13" i="200"/>
  <c r="K17" i="200" s="1"/>
  <c r="K12" i="200"/>
  <c r="K11" i="200"/>
  <c r="K10" i="200"/>
  <c r="J9" i="200"/>
  <c r="J8" i="200"/>
  <c r="J7" i="200"/>
  <c r="J6" i="200"/>
  <c r="J5" i="200"/>
  <c r="J192" i="199"/>
  <c r="J191" i="199"/>
  <c r="J190" i="199"/>
  <c r="K189" i="199"/>
  <c r="K193" i="199" s="1"/>
  <c r="K188" i="199"/>
  <c r="K186" i="199"/>
  <c r="K187" i="199" s="1"/>
  <c r="J187" i="199"/>
  <c r="J185" i="199"/>
  <c r="J184" i="199"/>
  <c r="J183" i="199"/>
  <c r="J182" i="199"/>
  <c r="J181" i="199"/>
  <c r="J177" i="199"/>
  <c r="J176" i="199"/>
  <c r="K175" i="199"/>
  <c r="K179" i="199" s="1"/>
  <c r="K174" i="199"/>
  <c r="K172" i="199"/>
  <c r="K173" i="199" s="1"/>
  <c r="J171" i="199"/>
  <c r="J170" i="199"/>
  <c r="J169" i="199"/>
  <c r="J168" i="199"/>
  <c r="J167" i="199"/>
  <c r="J163" i="199"/>
  <c r="J162" i="199"/>
  <c r="K161" i="199"/>
  <c r="K165" i="199" s="1"/>
  <c r="K160" i="199"/>
  <c r="K158" i="199"/>
  <c r="K159" i="199" s="1"/>
  <c r="J157" i="199"/>
  <c r="J156" i="199"/>
  <c r="J155" i="199"/>
  <c r="J154" i="199"/>
  <c r="J153" i="199"/>
  <c r="J149" i="199"/>
  <c r="J148" i="199"/>
  <c r="K147" i="199"/>
  <c r="K151" i="199" s="1"/>
  <c r="K146" i="199"/>
  <c r="K144" i="199"/>
  <c r="K145" i="199" s="1"/>
  <c r="J143" i="199"/>
  <c r="J142" i="199"/>
  <c r="J141" i="199"/>
  <c r="J140" i="199"/>
  <c r="J139" i="199"/>
  <c r="J135" i="199"/>
  <c r="J134" i="199"/>
  <c r="K133" i="199"/>
  <c r="K137" i="199" s="1"/>
  <c r="K132" i="199"/>
  <c r="K130" i="199"/>
  <c r="K131" i="199" s="1"/>
  <c r="J131" i="199"/>
  <c r="J129" i="199"/>
  <c r="J128" i="199"/>
  <c r="J127" i="199"/>
  <c r="J126" i="199"/>
  <c r="J125" i="199"/>
  <c r="J120" i="199"/>
  <c r="J119" i="199"/>
  <c r="J118" i="199"/>
  <c r="K117" i="199"/>
  <c r="K121" i="199" s="1"/>
  <c r="K116" i="199"/>
  <c r="K114" i="199"/>
  <c r="K115" i="199" s="1"/>
  <c r="J115" i="199"/>
  <c r="J113" i="199"/>
  <c r="J112" i="199"/>
  <c r="J111" i="199"/>
  <c r="J110" i="199"/>
  <c r="J109" i="199"/>
  <c r="J104" i="199"/>
  <c r="J103" i="199"/>
  <c r="J102" i="199"/>
  <c r="K101" i="199"/>
  <c r="K105" i="199" s="1"/>
  <c r="K100" i="199"/>
  <c r="K98" i="199"/>
  <c r="K99" i="199" s="1"/>
  <c r="J97" i="199"/>
  <c r="J96" i="199"/>
  <c r="J95" i="199"/>
  <c r="J94" i="199"/>
  <c r="J93" i="199"/>
  <c r="J89" i="199"/>
  <c r="J88" i="199"/>
  <c r="K87" i="199"/>
  <c r="K91" i="199" s="1"/>
  <c r="K86" i="199"/>
  <c r="K84" i="199"/>
  <c r="K85" i="199" s="1"/>
  <c r="J83" i="199"/>
  <c r="J82" i="199"/>
  <c r="J81" i="199"/>
  <c r="J80" i="199"/>
  <c r="J79" i="199"/>
  <c r="J73" i="199"/>
  <c r="J72" i="199"/>
  <c r="K71" i="199"/>
  <c r="K75" i="199" s="1"/>
  <c r="K70" i="199"/>
  <c r="K68" i="199"/>
  <c r="K69" i="199" s="1"/>
  <c r="J67" i="199"/>
  <c r="J66" i="199"/>
  <c r="J65" i="199"/>
  <c r="J64" i="199"/>
  <c r="J63" i="199"/>
  <c r="J59" i="199"/>
  <c r="J58" i="199"/>
  <c r="K57" i="199"/>
  <c r="K61" i="199" s="1"/>
  <c r="K56" i="199"/>
  <c r="K54" i="199"/>
  <c r="K55" i="199" s="1"/>
  <c r="J53" i="199"/>
  <c r="J52" i="199"/>
  <c r="J51" i="199"/>
  <c r="J50" i="199"/>
  <c r="J49" i="199"/>
  <c r="J43" i="199"/>
  <c r="J42" i="199"/>
  <c r="K41" i="199"/>
  <c r="K45" i="199" s="1"/>
  <c r="K40" i="199"/>
  <c r="K38" i="199"/>
  <c r="K39" i="199" s="1"/>
  <c r="J37" i="199"/>
  <c r="J36" i="199"/>
  <c r="J35" i="199"/>
  <c r="J34" i="199"/>
  <c r="J33" i="199"/>
  <c r="J29" i="199"/>
  <c r="J28" i="199"/>
  <c r="K27" i="199"/>
  <c r="K31" i="199" s="1"/>
  <c r="K26" i="199"/>
  <c r="K24" i="199"/>
  <c r="K25" i="199" s="1"/>
  <c r="J23" i="199"/>
  <c r="J22" i="199"/>
  <c r="J21" i="199"/>
  <c r="J20" i="199"/>
  <c r="J19" i="199"/>
  <c r="J15" i="199"/>
  <c r="J14" i="199"/>
  <c r="K13" i="199"/>
  <c r="K17" i="199" s="1"/>
  <c r="K12" i="199"/>
  <c r="K11" i="199"/>
  <c r="K10" i="199"/>
  <c r="J9" i="199"/>
  <c r="J8" i="199"/>
  <c r="J7" i="199"/>
  <c r="J6" i="199"/>
  <c r="J5" i="199"/>
  <c r="J192" i="198"/>
  <c r="J191" i="198"/>
  <c r="J190" i="198"/>
  <c r="K189" i="198"/>
  <c r="K193" i="198" s="1"/>
  <c r="K188" i="198"/>
  <c r="K186" i="198"/>
  <c r="K187" i="198" s="1"/>
  <c r="J185" i="198"/>
  <c r="J184" i="198"/>
  <c r="J183" i="198"/>
  <c r="J182" i="198"/>
  <c r="J181" i="198"/>
  <c r="J178" i="198"/>
  <c r="J177" i="198"/>
  <c r="J176" i="198"/>
  <c r="K175" i="198"/>
  <c r="K179" i="198" s="1"/>
  <c r="K174" i="198"/>
  <c r="K172" i="198"/>
  <c r="K173" i="198" s="1"/>
  <c r="J173" i="198"/>
  <c r="J171" i="198"/>
  <c r="J170" i="198"/>
  <c r="J169" i="198"/>
  <c r="J168" i="198"/>
  <c r="J167" i="198"/>
  <c r="J163" i="198"/>
  <c r="J162" i="198"/>
  <c r="K161" i="198"/>
  <c r="K165" i="198" s="1"/>
  <c r="K160" i="198"/>
  <c r="K158" i="198"/>
  <c r="K159" i="198" s="1"/>
  <c r="J159" i="198"/>
  <c r="J157" i="198"/>
  <c r="J156" i="198"/>
  <c r="J155" i="198"/>
  <c r="J154" i="198"/>
  <c r="J153" i="198"/>
  <c r="J149" i="198"/>
  <c r="J148" i="198"/>
  <c r="K147" i="198"/>
  <c r="K151" i="198" s="1"/>
  <c r="K146" i="198"/>
  <c r="K144" i="198"/>
  <c r="K145" i="198" s="1"/>
  <c r="J143" i="198"/>
  <c r="J142" i="198"/>
  <c r="J141" i="198"/>
  <c r="J140" i="198"/>
  <c r="J139" i="198"/>
  <c r="J135" i="198"/>
  <c r="J134" i="198"/>
  <c r="K133" i="198"/>
  <c r="K137" i="198" s="1"/>
  <c r="K132" i="198"/>
  <c r="K130" i="198"/>
  <c r="K131" i="198" s="1"/>
  <c r="J129" i="198"/>
  <c r="J128" i="198"/>
  <c r="J127" i="198"/>
  <c r="J126" i="198"/>
  <c r="J125" i="198"/>
  <c r="J120" i="198"/>
  <c r="J119" i="198"/>
  <c r="J118" i="198"/>
  <c r="K117" i="198"/>
  <c r="K121" i="198" s="1"/>
  <c r="K116" i="198"/>
  <c r="K114" i="198"/>
  <c r="K115" i="198" s="1"/>
  <c r="J115" i="198"/>
  <c r="J113" i="198"/>
  <c r="J112" i="198"/>
  <c r="J111" i="198"/>
  <c r="J110" i="198"/>
  <c r="J109" i="198"/>
  <c r="J104" i="198"/>
  <c r="J103" i="198"/>
  <c r="J102" i="198"/>
  <c r="K101" i="198"/>
  <c r="K105" i="198" s="1"/>
  <c r="K100" i="198"/>
  <c r="K98" i="198"/>
  <c r="K99" i="198" s="1"/>
  <c r="J97" i="198"/>
  <c r="J96" i="198"/>
  <c r="J95" i="198"/>
  <c r="J94" i="198"/>
  <c r="J93" i="198"/>
  <c r="J89" i="198"/>
  <c r="J88" i="198"/>
  <c r="K87" i="198"/>
  <c r="K91" i="198" s="1"/>
  <c r="K86" i="198"/>
  <c r="K84" i="198"/>
  <c r="K85" i="198" s="1"/>
  <c r="J83" i="198"/>
  <c r="J82" i="198"/>
  <c r="J81" i="198"/>
  <c r="J80" i="198"/>
  <c r="J79" i="198"/>
  <c r="J73" i="198"/>
  <c r="J72" i="198"/>
  <c r="K71" i="198"/>
  <c r="K75" i="198" s="1"/>
  <c r="K70" i="198"/>
  <c r="K68" i="198"/>
  <c r="K69" i="198" s="1"/>
  <c r="J67" i="198"/>
  <c r="J66" i="198"/>
  <c r="J65" i="198"/>
  <c r="J64" i="198"/>
  <c r="J63" i="198"/>
  <c r="J59" i="198"/>
  <c r="J58" i="198"/>
  <c r="K57" i="198"/>
  <c r="K61" i="198" s="1"/>
  <c r="K56" i="198"/>
  <c r="K54" i="198"/>
  <c r="K55" i="198" s="1"/>
  <c r="J54" i="198"/>
  <c r="J53" i="198"/>
  <c r="J52" i="198"/>
  <c r="J51" i="198"/>
  <c r="J50" i="198"/>
  <c r="J49" i="198"/>
  <c r="J43" i="198"/>
  <c r="J42" i="198"/>
  <c r="K41" i="198"/>
  <c r="K45" i="198" s="1"/>
  <c r="K40" i="198"/>
  <c r="K38" i="198"/>
  <c r="K39" i="198" s="1"/>
  <c r="J37" i="198"/>
  <c r="J36" i="198"/>
  <c r="J35" i="198"/>
  <c r="J34" i="198"/>
  <c r="J33" i="198"/>
  <c r="J29" i="198"/>
  <c r="J28" i="198"/>
  <c r="K27" i="198"/>
  <c r="K31" i="198" s="1"/>
  <c r="K26" i="198"/>
  <c r="K24" i="198"/>
  <c r="K25" i="198" s="1"/>
  <c r="J23" i="198"/>
  <c r="J22" i="198"/>
  <c r="J21" i="198"/>
  <c r="J20" i="198"/>
  <c r="J19" i="198"/>
  <c r="J16" i="198"/>
  <c r="J15" i="198"/>
  <c r="J14" i="198"/>
  <c r="K13" i="198"/>
  <c r="K17" i="198" s="1"/>
  <c r="K12" i="198"/>
  <c r="K11" i="198"/>
  <c r="K10" i="198"/>
  <c r="J9" i="198"/>
  <c r="J8" i="198"/>
  <c r="J7" i="198"/>
  <c r="J6" i="198"/>
  <c r="J5" i="198"/>
  <c r="J191" i="197"/>
  <c r="J190" i="197"/>
  <c r="K189" i="197"/>
  <c r="K193" i="197" s="1"/>
  <c r="K188" i="197"/>
  <c r="K186" i="197"/>
  <c r="K187" i="197" s="1"/>
  <c r="J187" i="197"/>
  <c r="J185" i="197"/>
  <c r="J184" i="197"/>
  <c r="J183" i="197"/>
  <c r="J182" i="197"/>
  <c r="J181" i="197"/>
  <c r="J178" i="197"/>
  <c r="J177" i="197"/>
  <c r="J176" i="197"/>
  <c r="K175" i="197"/>
  <c r="K179" i="197" s="1"/>
  <c r="K174" i="197"/>
  <c r="K172" i="197"/>
  <c r="K173" i="197" s="1"/>
  <c r="J173" i="197"/>
  <c r="J171" i="197"/>
  <c r="J170" i="197"/>
  <c r="J169" i="197"/>
  <c r="J168" i="197"/>
  <c r="J167" i="197"/>
  <c r="J163" i="197"/>
  <c r="J162" i="197"/>
  <c r="K161" i="197"/>
  <c r="K165" i="197" s="1"/>
  <c r="K160" i="197"/>
  <c r="K158" i="197"/>
  <c r="K159" i="197" s="1"/>
  <c r="J159" i="197"/>
  <c r="J157" i="197"/>
  <c r="J156" i="197"/>
  <c r="J155" i="197"/>
  <c r="J154" i="197"/>
  <c r="J153" i="197"/>
  <c r="J150" i="197"/>
  <c r="J149" i="197"/>
  <c r="J148" i="197"/>
  <c r="K147" i="197"/>
  <c r="K151" i="197" s="1"/>
  <c r="K146" i="197"/>
  <c r="K144" i="197"/>
  <c r="K145" i="197" s="1"/>
  <c r="J145" i="197"/>
  <c r="J143" i="197"/>
  <c r="J142" i="197"/>
  <c r="J141" i="197"/>
  <c r="J140" i="197"/>
  <c r="J139" i="197"/>
  <c r="J136" i="197"/>
  <c r="J135" i="197"/>
  <c r="J134" i="197"/>
  <c r="K133" i="197"/>
  <c r="K137" i="197" s="1"/>
  <c r="K132" i="197"/>
  <c r="K130" i="197"/>
  <c r="K131" i="197" s="1"/>
  <c r="J131" i="197"/>
  <c r="J129" i="197"/>
  <c r="J128" i="197"/>
  <c r="J127" i="197"/>
  <c r="J126" i="197"/>
  <c r="J125" i="197"/>
  <c r="J120" i="197"/>
  <c r="J119" i="197"/>
  <c r="J118" i="197"/>
  <c r="K117" i="197"/>
  <c r="K121" i="197" s="1"/>
  <c r="K116" i="197"/>
  <c r="K114" i="197"/>
  <c r="K115" i="197" s="1"/>
  <c r="J115" i="197"/>
  <c r="J113" i="197"/>
  <c r="J112" i="197"/>
  <c r="J111" i="197"/>
  <c r="J110" i="197"/>
  <c r="J109" i="197"/>
  <c r="J103" i="197"/>
  <c r="J102" i="197"/>
  <c r="K101" i="197"/>
  <c r="K105" i="197" s="1"/>
  <c r="K100" i="197"/>
  <c r="K98" i="197"/>
  <c r="K99" i="197" s="1"/>
  <c r="J98" i="197"/>
  <c r="J97" i="197"/>
  <c r="J96" i="197"/>
  <c r="J95" i="197"/>
  <c r="J94" i="197"/>
  <c r="J93" i="197"/>
  <c r="J89" i="197"/>
  <c r="J88" i="197"/>
  <c r="K87" i="197"/>
  <c r="K91" i="197" s="1"/>
  <c r="K86" i="197"/>
  <c r="K84" i="197"/>
  <c r="K85" i="197" s="1"/>
  <c r="J84" i="197"/>
  <c r="J83" i="197"/>
  <c r="J82" i="197"/>
  <c r="J81" i="197"/>
  <c r="J80" i="197"/>
  <c r="J79" i="197"/>
  <c r="J73" i="197"/>
  <c r="J72" i="197"/>
  <c r="K71" i="197"/>
  <c r="K75" i="197" s="1"/>
  <c r="K70" i="197"/>
  <c r="K68" i="197"/>
  <c r="K69" i="197" s="1"/>
  <c r="J69" i="197"/>
  <c r="J67" i="197"/>
  <c r="J66" i="197"/>
  <c r="J65" i="197"/>
  <c r="J64" i="197"/>
  <c r="J63" i="197"/>
  <c r="J59" i="197"/>
  <c r="J58" i="197"/>
  <c r="K57" i="197"/>
  <c r="K61" i="197" s="1"/>
  <c r="K56" i="197"/>
  <c r="K54" i="197"/>
  <c r="K55" i="197" s="1"/>
  <c r="J55" i="197"/>
  <c r="J53" i="197"/>
  <c r="J52" i="197"/>
  <c r="J51" i="197"/>
  <c r="J50" i="197"/>
  <c r="J49" i="197"/>
  <c r="J43" i="197"/>
  <c r="J42" i="197"/>
  <c r="K41" i="197"/>
  <c r="K45" i="197" s="1"/>
  <c r="K40" i="197"/>
  <c r="K38" i="197"/>
  <c r="K39" i="197" s="1"/>
  <c r="J38" i="197"/>
  <c r="J37" i="197"/>
  <c r="J36" i="197"/>
  <c r="J35" i="197"/>
  <c r="J34" i="197"/>
  <c r="J33" i="197"/>
  <c r="J29" i="197"/>
  <c r="J28" i="197"/>
  <c r="K27" i="197"/>
  <c r="K31" i="197" s="1"/>
  <c r="K26" i="197"/>
  <c r="K24" i="197"/>
  <c r="K25" i="197" s="1"/>
  <c r="J23" i="197"/>
  <c r="J22" i="197"/>
  <c r="J21" i="197"/>
  <c r="J20" i="197"/>
  <c r="J19" i="197"/>
  <c r="J15" i="197"/>
  <c r="J14" i="197"/>
  <c r="K13" i="197"/>
  <c r="K17" i="197" s="1"/>
  <c r="K12" i="197"/>
  <c r="K11" i="197"/>
  <c r="K10" i="197"/>
  <c r="J9" i="197"/>
  <c r="J8" i="197"/>
  <c r="J7" i="197"/>
  <c r="J6" i="197"/>
  <c r="J5" i="197"/>
  <c r="J191" i="196"/>
  <c r="J190" i="196"/>
  <c r="K189" i="196"/>
  <c r="K193" i="196" s="1"/>
  <c r="K188" i="196"/>
  <c r="K186" i="196"/>
  <c r="K187" i="196" s="1"/>
  <c r="J185" i="196"/>
  <c r="J184" i="196"/>
  <c r="J183" i="196"/>
  <c r="J182" i="196"/>
  <c r="J181" i="196"/>
  <c r="J177" i="196"/>
  <c r="J176" i="196"/>
  <c r="K175" i="196"/>
  <c r="K179" i="196" s="1"/>
  <c r="K174" i="196"/>
  <c r="K172" i="196"/>
  <c r="K173" i="196" s="1"/>
  <c r="J171" i="196"/>
  <c r="J170" i="196"/>
  <c r="J169" i="196"/>
  <c r="J168" i="196"/>
  <c r="J167" i="196"/>
  <c r="J163" i="196"/>
  <c r="J162" i="196"/>
  <c r="K161" i="196"/>
  <c r="K165" i="196" s="1"/>
  <c r="K160" i="196"/>
  <c r="K158" i="196"/>
  <c r="K159" i="196" s="1"/>
  <c r="J157" i="196"/>
  <c r="J156" i="196"/>
  <c r="J155" i="196"/>
  <c r="J154" i="196"/>
  <c r="J153" i="196"/>
  <c r="J149" i="196"/>
  <c r="J148" i="196"/>
  <c r="K147" i="196"/>
  <c r="K151" i="196" s="1"/>
  <c r="K146" i="196"/>
  <c r="K144" i="196"/>
  <c r="K145" i="196" s="1"/>
  <c r="J143" i="196"/>
  <c r="J142" i="196"/>
  <c r="J141" i="196"/>
  <c r="J140" i="196"/>
  <c r="J139" i="196"/>
  <c r="J135" i="196"/>
  <c r="J134" i="196"/>
  <c r="K133" i="196"/>
  <c r="K137" i="196" s="1"/>
  <c r="K132" i="196"/>
  <c r="K130" i="196"/>
  <c r="K131" i="196" s="1"/>
  <c r="J129" i="196"/>
  <c r="J128" i="196"/>
  <c r="J127" i="196"/>
  <c r="J126" i="196"/>
  <c r="J125" i="196"/>
  <c r="J119" i="196"/>
  <c r="J118" i="196"/>
  <c r="K117" i="196"/>
  <c r="K121" i="196" s="1"/>
  <c r="K116" i="196"/>
  <c r="K114" i="196"/>
  <c r="K115" i="196" s="1"/>
  <c r="J113" i="196"/>
  <c r="J112" i="196"/>
  <c r="J111" i="196"/>
  <c r="J110" i="196"/>
  <c r="J109" i="196"/>
  <c r="J103" i="196"/>
  <c r="J102" i="196"/>
  <c r="K101" i="196"/>
  <c r="K105" i="196" s="1"/>
  <c r="K100" i="196"/>
  <c r="K98" i="196"/>
  <c r="K99" i="196" s="1"/>
  <c r="J99" i="196"/>
  <c r="J97" i="196"/>
  <c r="J96" i="196"/>
  <c r="J95" i="196"/>
  <c r="J94" i="196"/>
  <c r="J93" i="196"/>
  <c r="J89" i="196"/>
  <c r="J88" i="196"/>
  <c r="K87" i="196"/>
  <c r="K91" i="196" s="1"/>
  <c r="K86" i="196"/>
  <c r="K84" i="196"/>
  <c r="K85" i="196" s="1"/>
  <c r="J85" i="196"/>
  <c r="J83" i="196"/>
  <c r="J82" i="196"/>
  <c r="J81" i="196"/>
  <c r="J80" i="196"/>
  <c r="J79" i="196"/>
  <c r="J73" i="196"/>
  <c r="J72" i="196"/>
  <c r="K71" i="196"/>
  <c r="K75" i="196" s="1"/>
  <c r="K70" i="196"/>
  <c r="K68" i="196"/>
  <c r="K69" i="196" s="1"/>
  <c r="J68" i="196"/>
  <c r="J67" i="196"/>
  <c r="J66" i="196"/>
  <c r="J65" i="196"/>
  <c r="J64" i="196"/>
  <c r="J63" i="196"/>
  <c r="J59" i="196"/>
  <c r="J58" i="196"/>
  <c r="K57" i="196"/>
  <c r="K61" i="196" s="1"/>
  <c r="K56" i="196"/>
  <c r="K54" i="196"/>
  <c r="K55" i="196" s="1"/>
  <c r="J54" i="196"/>
  <c r="J53" i="196"/>
  <c r="J52" i="196"/>
  <c r="J51" i="196"/>
  <c r="J50" i="196"/>
  <c r="J49" i="196"/>
  <c r="J43" i="196"/>
  <c r="J42" i="196"/>
  <c r="K41" i="196"/>
  <c r="K45" i="196" s="1"/>
  <c r="K40" i="196"/>
  <c r="K38" i="196"/>
  <c r="K39" i="196" s="1"/>
  <c r="J39" i="196"/>
  <c r="J37" i="196"/>
  <c r="J36" i="196"/>
  <c r="J35" i="196"/>
  <c r="J34" i="196"/>
  <c r="J33" i="196"/>
  <c r="J29" i="196"/>
  <c r="J28" i="196"/>
  <c r="K27" i="196"/>
  <c r="K31" i="196" s="1"/>
  <c r="K26" i="196"/>
  <c r="K24" i="196"/>
  <c r="K25" i="196" s="1"/>
  <c r="J25" i="196"/>
  <c r="J23" i="196"/>
  <c r="J22" i="196"/>
  <c r="J21" i="196"/>
  <c r="J20" i="196"/>
  <c r="J19" i="196"/>
  <c r="J15" i="196"/>
  <c r="J14" i="196"/>
  <c r="K13" i="196"/>
  <c r="K17" i="196" s="1"/>
  <c r="K12" i="196"/>
  <c r="K11" i="196"/>
  <c r="K10" i="196"/>
  <c r="J9" i="196"/>
  <c r="J8" i="196"/>
  <c r="J7" i="196"/>
  <c r="J6" i="196"/>
  <c r="J5" i="196"/>
  <c r="J192" i="195"/>
  <c r="J191" i="195"/>
  <c r="J190" i="195"/>
  <c r="K189" i="195"/>
  <c r="K193" i="195" s="1"/>
  <c r="K188" i="195"/>
  <c r="K186" i="195"/>
  <c r="K187" i="195" s="1"/>
  <c r="J185" i="195"/>
  <c r="J184" i="195"/>
  <c r="J183" i="195"/>
  <c r="J182" i="195"/>
  <c r="J181" i="195"/>
  <c r="J178" i="195"/>
  <c r="J177" i="195"/>
  <c r="J176" i="195"/>
  <c r="K175" i="195"/>
  <c r="K179" i="195" s="1"/>
  <c r="K174" i="195"/>
  <c r="K172" i="195"/>
  <c r="K173" i="195" s="1"/>
  <c r="J173" i="195"/>
  <c r="J171" i="195"/>
  <c r="J170" i="195"/>
  <c r="J169" i="195"/>
  <c r="J168" i="195"/>
  <c r="J167" i="195"/>
  <c r="J164" i="195"/>
  <c r="J163" i="195"/>
  <c r="J162" i="195"/>
  <c r="K161" i="195"/>
  <c r="K165" i="195" s="1"/>
  <c r="K160" i="195"/>
  <c r="K158" i="195"/>
  <c r="K159" i="195" s="1"/>
  <c r="J157" i="195"/>
  <c r="J156" i="195"/>
  <c r="J155" i="195"/>
  <c r="J154" i="195"/>
  <c r="J153" i="195"/>
  <c r="J150" i="195"/>
  <c r="J149" i="195"/>
  <c r="J148" i="195"/>
  <c r="K147" i="195"/>
  <c r="K151" i="195" s="1"/>
  <c r="K146" i="195"/>
  <c r="K144" i="195"/>
  <c r="K145" i="195" s="1"/>
  <c r="J145" i="195"/>
  <c r="J143" i="195"/>
  <c r="J142" i="195"/>
  <c r="J141" i="195"/>
  <c r="J140" i="195"/>
  <c r="J139" i="195"/>
  <c r="J136" i="195"/>
  <c r="J135" i="195"/>
  <c r="J134" i="195"/>
  <c r="K133" i="195"/>
  <c r="K137" i="195" s="1"/>
  <c r="K132" i="195"/>
  <c r="K130" i="195"/>
  <c r="K131" i="195" s="1"/>
  <c r="J129" i="195"/>
  <c r="J128" i="195"/>
  <c r="J127" i="195"/>
  <c r="J126" i="195"/>
  <c r="J125" i="195"/>
  <c r="J120" i="195"/>
  <c r="J119" i="195"/>
  <c r="J118" i="195"/>
  <c r="K117" i="195"/>
  <c r="K121" i="195" s="1"/>
  <c r="K116" i="195"/>
  <c r="K114" i="195"/>
  <c r="K115" i="195" s="1"/>
  <c r="J115" i="195"/>
  <c r="J113" i="195"/>
  <c r="J112" i="195"/>
  <c r="J111" i="195"/>
  <c r="J110" i="195"/>
  <c r="J109" i="195"/>
  <c r="J103" i="195"/>
  <c r="J102" i="195"/>
  <c r="K101" i="195"/>
  <c r="K105" i="195" s="1"/>
  <c r="K100" i="195"/>
  <c r="K98" i="195"/>
  <c r="K99" i="195" s="1"/>
  <c r="J99" i="195"/>
  <c r="J97" i="195"/>
  <c r="J96" i="195"/>
  <c r="J95" i="195"/>
  <c r="J94" i="195"/>
  <c r="J93" i="195"/>
  <c r="J89" i="195"/>
  <c r="J88" i="195"/>
  <c r="K87" i="195"/>
  <c r="K91" i="195" s="1"/>
  <c r="K86" i="195"/>
  <c r="K84" i="195"/>
  <c r="K85" i="195" s="1"/>
  <c r="J83" i="195"/>
  <c r="J82" i="195"/>
  <c r="J81" i="195"/>
  <c r="J80" i="195"/>
  <c r="J79" i="195"/>
  <c r="J73" i="195"/>
  <c r="J72" i="195"/>
  <c r="K71" i="195"/>
  <c r="K75" i="195" s="1"/>
  <c r="K70" i="195"/>
  <c r="K68" i="195"/>
  <c r="K69" i="195" s="1"/>
  <c r="J68" i="195"/>
  <c r="J67" i="195"/>
  <c r="J66" i="195"/>
  <c r="J65" i="195"/>
  <c r="J64" i="195"/>
  <c r="J63" i="195"/>
  <c r="J59" i="195"/>
  <c r="J58" i="195"/>
  <c r="K57" i="195"/>
  <c r="K61" i="195" s="1"/>
  <c r="K56" i="195"/>
  <c r="K54" i="195"/>
  <c r="K55" i="195" s="1"/>
  <c r="J55" i="195"/>
  <c r="J53" i="195"/>
  <c r="J52" i="195"/>
  <c r="J51" i="195"/>
  <c r="J50" i="195"/>
  <c r="J49" i="195"/>
  <c r="J43" i="195"/>
  <c r="J42" i="195"/>
  <c r="K41" i="195"/>
  <c r="K45" i="195" s="1"/>
  <c r="K40" i="195"/>
  <c r="K38" i="195"/>
  <c r="K39" i="195" s="1"/>
  <c r="J39" i="195"/>
  <c r="J37" i="195"/>
  <c r="J36" i="195"/>
  <c r="J35" i="195"/>
  <c r="J34" i="195"/>
  <c r="J33" i="195"/>
  <c r="J29" i="195"/>
  <c r="J28" i="195"/>
  <c r="K27" i="195"/>
  <c r="K31" i="195" s="1"/>
  <c r="K26" i="195"/>
  <c r="K24" i="195"/>
  <c r="K25" i="195" s="1"/>
  <c r="J25" i="195"/>
  <c r="J23" i="195"/>
  <c r="J22" i="195"/>
  <c r="J21" i="195"/>
  <c r="J20" i="195"/>
  <c r="J19" i="195"/>
  <c r="J15" i="195"/>
  <c r="J14" i="195"/>
  <c r="K13" i="195"/>
  <c r="K17" i="195" s="1"/>
  <c r="K12" i="195"/>
  <c r="K11" i="195"/>
  <c r="K10" i="195"/>
  <c r="J9" i="195"/>
  <c r="J8" i="195"/>
  <c r="J7" i="195"/>
  <c r="J6" i="195"/>
  <c r="J5" i="195"/>
  <c r="J192" i="194"/>
  <c r="J191" i="194"/>
  <c r="J190" i="194"/>
  <c r="K189" i="194"/>
  <c r="K193" i="194" s="1"/>
  <c r="K188" i="194"/>
  <c r="K186" i="194"/>
  <c r="K187" i="194" s="1"/>
  <c r="J187" i="194"/>
  <c r="J185" i="194"/>
  <c r="J184" i="194"/>
  <c r="J183" i="194"/>
  <c r="J182" i="194"/>
  <c r="J181" i="194"/>
  <c r="J178" i="194"/>
  <c r="J177" i="194"/>
  <c r="J176" i="194"/>
  <c r="K175" i="194"/>
  <c r="K179" i="194" s="1"/>
  <c r="K174" i="194"/>
  <c r="K172" i="194"/>
  <c r="K173" i="194" s="1"/>
  <c r="J173" i="194"/>
  <c r="J171" i="194"/>
  <c r="J170" i="194"/>
  <c r="J169" i="194"/>
  <c r="J168" i="194"/>
  <c r="J167" i="194"/>
  <c r="J164" i="194"/>
  <c r="J163" i="194"/>
  <c r="J162" i="194"/>
  <c r="K161" i="194"/>
  <c r="K165" i="194" s="1"/>
  <c r="K160" i="194"/>
  <c r="K158" i="194"/>
  <c r="K159" i="194" s="1"/>
  <c r="J159" i="194"/>
  <c r="J157" i="194"/>
  <c r="J156" i="194"/>
  <c r="J155" i="194"/>
  <c r="J154" i="194"/>
  <c r="J153" i="194"/>
  <c r="J150" i="194"/>
  <c r="J149" i="194"/>
  <c r="J148" i="194"/>
  <c r="K147" i="194"/>
  <c r="K151" i="194" s="1"/>
  <c r="K146" i="194"/>
  <c r="K144" i="194"/>
  <c r="K145" i="194" s="1"/>
  <c r="J145" i="194"/>
  <c r="J143" i="194"/>
  <c r="J142" i="194"/>
  <c r="J141" i="194"/>
  <c r="J140" i="194"/>
  <c r="J139" i="194"/>
  <c r="J136" i="194"/>
  <c r="J135" i="194"/>
  <c r="J134" i="194"/>
  <c r="K133" i="194"/>
  <c r="K137" i="194" s="1"/>
  <c r="K132" i="194"/>
  <c r="K130" i="194"/>
  <c r="K131" i="194" s="1"/>
  <c r="J131" i="194"/>
  <c r="J129" i="194"/>
  <c r="J128" i="194"/>
  <c r="J127" i="194"/>
  <c r="J126" i="194"/>
  <c r="J125" i="194"/>
  <c r="J120" i="194"/>
  <c r="J119" i="194"/>
  <c r="J118" i="194"/>
  <c r="K117" i="194"/>
  <c r="K121" i="194" s="1"/>
  <c r="K116" i="194"/>
  <c r="K114" i="194"/>
  <c r="K115" i="194" s="1"/>
  <c r="J115" i="194"/>
  <c r="J113" i="194"/>
  <c r="J112" i="194"/>
  <c r="J111" i="194"/>
  <c r="J110" i="194"/>
  <c r="J109" i="194"/>
  <c r="J104" i="194"/>
  <c r="J103" i="194"/>
  <c r="J102" i="194"/>
  <c r="K101" i="194"/>
  <c r="K105" i="194" s="1"/>
  <c r="K100" i="194"/>
  <c r="K98" i="194"/>
  <c r="K99" i="194" s="1"/>
  <c r="J97" i="194"/>
  <c r="J96" i="194"/>
  <c r="J95" i="194"/>
  <c r="J94" i="194"/>
  <c r="J93" i="194"/>
  <c r="J89" i="194"/>
  <c r="J88" i="194"/>
  <c r="K87" i="194"/>
  <c r="K91" i="194" s="1"/>
  <c r="K86" i="194"/>
  <c r="K84" i="194"/>
  <c r="K85" i="194" s="1"/>
  <c r="J83" i="194"/>
  <c r="J82" i="194"/>
  <c r="J81" i="194"/>
  <c r="J80" i="194"/>
  <c r="J79" i="194"/>
  <c r="J73" i="194"/>
  <c r="J72" i="194"/>
  <c r="K71" i="194"/>
  <c r="K75" i="194" s="1"/>
  <c r="K70" i="194"/>
  <c r="K68" i="194"/>
  <c r="K69" i="194" s="1"/>
  <c r="J67" i="194"/>
  <c r="J66" i="194"/>
  <c r="J65" i="194"/>
  <c r="J64" i="194"/>
  <c r="J63" i="194"/>
  <c r="J59" i="194"/>
  <c r="J58" i="194"/>
  <c r="K57" i="194"/>
  <c r="K61" i="194" s="1"/>
  <c r="K56" i="194"/>
  <c r="K54" i="194"/>
  <c r="K55" i="194" s="1"/>
  <c r="J53" i="194"/>
  <c r="J52" i="194"/>
  <c r="J51" i="194"/>
  <c r="J50" i="194"/>
  <c r="J49" i="194"/>
  <c r="J43" i="194"/>
  <c r="J42" i="194"/>
  <c r="K41" i="194"/>
  <c r="K45" i="194" s="1"/>
  <c r="K40" i="194"/>
  <c r="K38" i="194"/>
  <c r="K39" i="194" s="1"/>
  <c r="J37" i="194"/>
  <c r="J36" i="194"/>
  <c r="J35" i="194"/>
  <c r="J34" i="194"/>
  <c r="J33" i="194"/>
  <c r="J29" i="194"/>
  <c r="J28" i="194"/>
  <c r="K27" i="194"/>
  <c r="K31" i="194" s="1"/>
  <c r="K26" i="194"/>
  <c r="K24" i="194"/>
  <c r="K25" i="194" s="1"/>
  <c r="J23" i="194"/>
  <c r="J22" i="194"/>
  <c r="J21" i="194"/>
  <c r="J20" i="194"/>
  <c r="J19" i="194"/>
  <c r="J15" i="194"/>
  <c r="J14" i="194"/>
  <c r="K13" i="194"/>
  <c r="K17" i="194" s="1"/>
  <c r="K12" i="194"/>
  <c r="K11" i="194"/>
  <c r="K10" i="194"/>
  <c r="J9" i="194"/>
  <c r="J8" i="194"/>
  <c r="J7" i="194"/>
  <c r="J6" i="194"/>
  <c r="J5" i="194"/>
  <c r="J192" i="203"/>
  <c r="J191" i="203"/>
  <c r="J190" i="203"/>
  <c r="K189" i="203"/>
  <c r="K193" i="203" s="1"/>
  <c r="K188" i="203"/>
  <c r="K186" i="203"/>
  <c r="K187" i="203" s="1"/>
  <c r="J187" i="203"/>
  <c r="J185" i="203"/>
  <c r="J184" i="203"/>
  <c r="J183" i="203"/>
  <c r="J182" i="203"/>
  <c r="J181" i="203"/>
  <c r="J178" i="203"/>
  <c r="J177" i="203"/>
  <c r="J176" i="203"/>
  <c r="K175" i="203"/>
  <c r="K179" i="203" s="1"/>
  <c r="K174" i="203"/>
  <c r="K172" i="203"/>
  <c r="K173" i="203" s="1"/>
  <c r="J173" i="203"/>
  <c r="J171" i="203"/>
  <c r="J170" i="203"/>
  <c r="J169" i="203"/>
  <c r="J168" i="203"/>
  <c r="J167" i="203"/>
  <c r="J164" i="203"/>
  <c r="J163" i="203"/>
  <c r="J162" i="203"/>
  <c r="K161" i="203"/>
  <c r="K165" i="203" s="1"/>
  <c r="K160" i="203"/>
  <c r="K158" i="203"/>
  <c r="K159" i="203" s="1"/>
  <c r="J159" i="203"/>
  <c r="J157" i="203"/>
  <c r="J156" i="203"/>
  <c r="J155" i="203"/>
  <c r="J154" i="203"/>
  <c r="J153" i="203"/>
  <c r="J150" i="203"/>
  <c r="J149" i="203"/>
  <c r="J148" i="203"/>
  <c r="K147" i="203"/>
  <c r="K151" i="203" s="1"/>
  <c r="K146" i="203"/>
  <c r="K144" i="203"/>
  <c r="K145" i="203" s="1"/>
  <c r="J145" i="203"/>
  <c r="J143" i="203"/>
  <c r="J142" i="203"/>
  <c r="J141" i="203"/>
  <c r="J140" i="203"/>
  <c r="J139" i="203"/>
  <c r="J136" i="203"/>
  <c r="J135" i="203"/>
  <c r="J134" i="203"/>
  <c r="K133" i="203"/>
  <c r="K137" i="203" s="1"/>
  <c r="K132" i="203"/>
  <c r="K130" i="203"/>
  <c r="K131" i="203" s="1"/>
  <c r="J131" i="203"/>
  <c r="J129" i="203"/>
  <c r="J128" i="203"/>
  <c r="J127" i="203"/>
  <c r="J126" i="203"/>
  <c r="J125" i="203"/>
  <c r="J120" i="203"/>
  <c r="J119" i="203"/>
  <c r="J118" i="203"/>
  <c r="K117" i="203"/>
  <c r="K121" i="203" s="1"/>
  <c r="K116" i="203"/>
  <c r="K114" i="203"/>
  <c r="K115" i="203" s="1"/>
  <c r="J115" i="203"/>
  <c r="J113" i="203"/>
  <c r="J112" i="203"/>
  <c r="J111" i="203"/>
  <c r="J110" i="203"/>
  <c r="J109" i="203"/>
  <c r="J103" i="203"/>
  <c r="N103" i="203" s="1"/>
  <c r="J102" i="203"/>
  <c r="K101" i="203"/>
  <c r="K105" i="203" s="1"/>
  <c r="K100" i="203"/>
  <c r="K98" i="203"/>
  <c r="K99" i="203" s="1"/>
  <c r="J97" i="203"/>
  <c r="J96" i="203"/>
  <c r="J95" i="203"/>
  <c r="J94" i="203"/>
  <c r="J93" i="203"/>
  <c r="J90" i="203"/>
  <c r="J89" i="203"/>
  <c r="J88" i="203"/>
  <c r="K87" i="203"/>
  <c r="K91" i="203" s="1"/>
  <c r="K86" i="203"/>
  <c r="K84" i="203"/>
  <c r="K85" i="203" s="1"/>
  <c r="J83" i="203"/>
  <c r="J82" i="203"/>
  <c r="J81" i="203"/>
  <c r="J80" i="203"/>
  <c r="J79" i="203"/>
  <c r="J73" i="203"/>
  <c r="J72" i="203"/>
  <c r="K71" i="203"/>
  <c r="K75" i="203" s="1"/>
  <c r="K70" i="203"/>
  <c r="K68" i="203"/>
  <c r="K69" i="203" s="1"/>
  <c r="J67" i="203"/>
  <c r="J66" i="203"/>
  <c r="J65" i="203"/>
  <c r="J64" i="203"/>
  <c r="J63" i="203"/>
  <c r="J59" i="203"/>
  <c r="J58" i="203"/>
  <c r="K57" i="203"/>
  <c r="K61" i="203" s="1"/>
  <c r="K56" i="203"/>
  <c r="K54" i="203"/>
  <c r="K55" i="203" s="1"/>
  <c r="J55" i="203"/>
  <c r="J53" i="203"/>
  <c r="J52" i="203"/>
  <c r="J51" i="203"/>
  <c r="J50" i="203"/>
  <c r="J49" i="203"/>
  <c r="J44" i="203"/>
  <c r="J43" i="203"/>
  <c r="J42" i="203"/>
  <c r="K41" i="203"/>
  <c r="K45" i="203" s="1"/>
  <c r="K40" i="203"/>
  <c r="K38" i="203"/>
  <c r="K39" i="203" s="1"/>
  <c r="J39" i="203"/>
  <c r="J37" i="203"/>
  <c r="J36" i="203"/>
  <c r="J35" i="203"/>
  <c r="J34" i="203"/>
  <c r="J33" i="203"/>
  <c r="J29" i="203"/>
  <c r="J28" i="203"/>
  <c r="K27" i="203"/>
  <c r="K31" i="203" s="1"/>
  <c r="K26" i="203"/>
  <c r="K24" i="203"/>
  <c r="K25" i="203" s="1"/>
  <c r="J25" i="203"/>
  <c r="J23" i="203"/>
  <c r="J22" i="203"/>
  <c r="J21" i="203"/>
  <c r="J20" i="203"/>
  <c r="J19" i="203"/>
  <c r="J16" i="203"/>
  <c r="J15" i="203"/>
  <c r="J14" i="203"/>
  <c r="K13" i="203"/>
  <c r="K17" i="203" s="1"/>
  <c r="K12" i="203"/>
  <c r="K11" i="203"/>
  <c r="K10" i="203"/>
  <c r="J9" i="203"/>
  <c r="J8" i="203"/>
  <c r="J7" i="203"/>
  <c r="J6" i="203"/>
  <c r="J5" i="203"/>
  <c r="J191" i="192"/>
  <c r="J190" i="192"/>
  <c r="K189" i="192"/>
  <c r="K193" i="192" s="1"/>
  <c r="K188" i="192"/>
  <c r="K186" i="192"/>
  <c r="K187" i="192" s="1"/>
  <c r="J185" i="192"/>
  <c r="J184" i="192"/>
  <c r="J183" i="192"/>
  <c r="J182" i="192"/>
  <c r="J181" i="192"/>
  <c r="J177" i="192"/>
  <c r="J176" i="192"/>
  <c r="K175" i="192"/>
  <c r="K179" i="192" s="1"/>
  <c r="K174" i="192"/>
  <c r="K172" i="192"/>
  <c r="K173" i="192" s="1"/>
  <c r="J171" i="192"/>
  <c r="J170" i="192"/>
  <c r="J169" i="192"/>
  <c r="J168" i="192"/>
  <c r="J167" i="192"/>
  <c r="J164" i="192"/>
  <c r="J163" i="192"/>
  <c r="J162" i="192"/>
  <c r="K161" i="192"/>
  <c r="K165" i="192" s="1"/>
  <c r="K160" i="192"/>
  <c r="K158" i="192"/>
  <c r="K159" i="192" s="1"/>
  <c r="J157" i="192"/>
  <c r="J156" i="192"/>
  <c r="J155" i="192"/>
  <c r="J154" i="192"/>
  <c r="J153" i="192"/>
  <c r="J150" i="192"/>
  <c r="J149" i="192"/>
  <c r="J148" i="192"/>
  <c r="K147" i="192"/>
  <c r="K151" i="192" s="1"/>
  <c r="K146" i="192"/>
  <c r="K144" i="192"/>
  <c r="K145" i="192" s="1"/>
  <c r="J143" i="192"/>
  <c r="J142" i="192"/>
  <c r="J141" i="192"/>
  <c r="J140" i="192"/>
  <c r="J139" i="192"/>
  <c r="J136" i="192"/>
  <c r="J135" i="192"/>
  <c r="J134" i="192"/>
  <c r="K133" i="192"/>
  <c r="K137" i="192" s="1"/>
  <c r="K132" i="192"/>
  <c r="K130" i="192"/>
  <c r="K131" i="192" s="1"/>
  <c r="J129" i="192"/>
  <c r="J128" i="192"/>
  <c r="J127" i="192"/>
  <c r="J126" i="192"/>
  <c r="J125" i="192"/>
  <c r="J120" i="192"/>
  <c r="J119" i="192"/>
  <c r="J118" i="192"/>
  <c r="K117" i="192"/>
  <c r="K121" i="192" s="1"/>
  <c r="K116" i="192"/>
  <c r="K114" i="192"/>
  <c r="K115" i="192" s="1"/>
  <c r="J113" i="192"/>
  <c r="J112" i="192"/>
  <c r="J111" i="192"/>
  <c r="J110" i="192"/>
  <c r="J109" i="192"/>
  <c r="J104" i="192"/>
  <c r="J103" i="192"/>
  <c r="J102" i="192"/>
  <c r="K101" i="192"/>
  <c r="K105" i="192" s="1"/>
  <c r="K100" i="192"/>
  <c r="K98" i="192"/>
  <c r="K99" i="192" s="1"/>
  <c r="J97" i="192"/>
  <c r="J96" i="192"/>
  <c r="J95" i="192"/>
  <c r="J94" i="192"/>
  <c r="J93" i="192"/>
  <c r="J89" i="192"/>
  <c r="J88" i="192"/>
  <c r="K87" i="192"/>
  <c r="K91" i="192" s="1"/>
  <c r="K86" i="192"/>
  <c r="K84" i="192"/>
  <c r="K85" i="192" s="1"/>
  <c r="J85" i="192"/>
  <c r="J83" i="192"/>
  <c r="J82" i="192"/>
  <c r="J81" i="192"/>
  <c r="J80" i="192"/>
  <c r="J79" i="192"/>
  <c r="J73" i="192"/>
  <c r="J72" i="192"/>
  <c r="K71" i="192"/>
  <c r="K75" i="192" s="1"/>
  <c r="K70" i="192"/>
  <c r="K68" i="192"/>
  <c r="K69" i="192" s="1"/>
  <c r="J68" i="192"/>
  <c r="J67" i="192"/>
  <c r="J66" i="192"/>
  <c r="J65" i="192"/>
  <c r="J64" i="192"/>
  <c r="J63" i="192"/>
  <c r="J59" i="192"/>
  <c r="J58" i="192"/>
  <c r="K57" i="192"/>
  <c r="K61" i="192" s="1"/>
  <c r="K56" i="192"/>
  <c r="K54" i="192"/>
  <c r="K55" i="192" s="1"/>
  <c r="J54" i="192"/>
  <c r="J53" i="192"/>
  <c r="J52" i="192"/>
  <c r="J51" i="192"/>
  <c r="J50" i="192"/>
  <c r="J49" i="192"/>
  <c r="J44" i="192"/>
  <c r="J43" i="192"/>
  <c r="J42" i="192"/>
  <c r="K41" i="192"/>
  <c r="K45" i="192" s="1"/>
  <c r="K40" i="192"/>
  <c r="K38" i="192"/>
  <c r="K39" i="192" s="1"/>
  <c r="J39" i="192"/>
  <c r="J37" i="192"/>
  <c r="J36" i="192"/>
  <c r="J35" i="192"/>
  <c r="J34" i="192"/>
  <c r="J33" i="192"/>
  <c r="J29" i="192"/>
  <c r="J28" i="192"/>
  <c r="K27" i="192"/>
  <c r="K31" i="192" s="1"/>
  <c r="K26" i="192"/>
  <c r="K24" i="192"/>
  <c r="K25" i="192" s="1"/>
  <c r="J25" i="192"/>
  <c r="J23" i="192"/>
  <c r="J22" i="192"/>
  <c r="J21" i="192"/>
  <c r="J19" i="192"/>
  <c r="J15" i="192"/>
  <c r="J14" i="192"/>
  <c r="K13" i="192"/>
  <c r="K17" i="192" s="1"/>
  <c r="K12" i="192"/>
  <c r="K11" i="192"/>
  <c r="K10" i="192"/>
  <c r="J9" i="192"/>
  <c r="J8" i="192"/>
  <c r="J7" i="192"/>
  <c r="J6" i="192"/>
  <c r="J5" i="192"/>
  <c r="J191" i="191"/>
  <c r="J190" i="191"/>
  <c r="K189" i="191"/>
  <c r="K193" i="191" s="1"/>
  <c r="K188" i="191"/>
  <c r="K186" i="191"/>
  <c r="K187" i="191" s="1"/>
  <c r="J185" i="191"/>
  <c r="J184" i="191"/>
  <c r="J183" i="191"/>
  <c r="J182" i="191"/>
  <c r="J181" i="191"/>
  <c r="J177" i="191"/>
  <c r="J176" i="191"/>
  <c r="K175" i="191"/>
  <c r="K179" i="191" s="1"/>
  <c r="K174" i="191"/>
  <c r="K172" i="191"/>
  <c r="K173" i="191" s="1"/>
  <c r="J171" i="191"/>
  <c r="J170" i="191"/>
  <c r="J169" i="191"/>
  <c r="J168" i="191"/>
  <c r="J167" i="191"/>
  <c r="J163" i="191"/>
  <c r="J162" i="191"/>
  <c r="K161" i="191"/>
  <c r="K165" i="191" s="1"/>
  <c r="K160" i="191"/>
  <c r="K158" i="191"/>
  <c r="K159" i="191" s="1"/>
  <c r="J159" i="191"/>
  <c r="J157" i="191"/>
  <c r="J156" i="191"/>
  <c r="J155" i="191"/>
  <c r="J154" i="191"/>
  <c r="J153" i="191"/>
  <c r="J150" i="191"/>
  <c r="J149" i="191"/>
  <c r="J148" i="191"/>
  <c r="K147" i="191"/>
  <c r="K151" i="191" s="1"/>
  <c r="K146" i="191"/>
  <c r="K144" i="191"/>
  <c r="K145" i="191" s="1"/>
  <c r="J145" i="191"/>
  <c r="J143" i="191"/>
  <c r="J142" i="191"/>
  <c r="J141" i="191"/>
  <c r="J140" i="191"/>
  <c r="J139" i="191"/>
  <c r="J135" i="191"/>
  <c r="J134" i="191"/>
  <c r="K133" i="191"/>
  <c r="K137" i="191" s="1"/>
  <c r="K132" i="191"/>
  <c r="K130" i="191"/>
  <c r="K131" i="191" s="1"/>
  <c r="J131" i="191"/>
  <c r="J129" i="191"/>
  <c r="J128" i="191"/>
  <c r="J127" i="191"/>
  <c r="J126" i="191"/>
  <c r="J125" i="191"/>
  <c r="J120" i="191"/>
  <c r="J119" i="191"/>
  <c r="J118" i="191"/>
  <c r="K117" i="191"/>
  <c r="K121" i="191" s="1"/>
  <c r="K116" i="191"/>
  <c r="K114" i="191"/>
  <c r="K115" i="191" s="1"/>
  <c r="J115" i="191"/>
  <c r="J113" i="191"/>
  <c r="J112" i="191"/>
  <c r="J111" i="191"/>
  <c r="J110" i="191"/>
  <c r="J109" i="191"/>
  <c r="J103" i="191"/>
  <c r="J102" i="191"/>
  <c r="K101" i="191"/>
  <c r="K105" i="191" s="1"/>
  <c r="K100" i="191"/>
  <c r="K98" i="191"/>
  <c r="K99" i="191" s="1"/>
  <c r="J99" i="191"/>
  <c r="J97" i="191"/>
  <c r="J96" i="191"/>
  <c r="J95" i="191"/>
  <c r="J94" i="191"/>
  <c r="J93" i="191"/>
  <c r="J89" i="191"/>
  <c r="J88" i="191"/>
  <c r="K87" i="191"/>
  <c r="K91" i="191" s="1"/>
  <c r="K86" i="191"/>
  <c r="K84" i="191"/>
  <c r="K85" i="191" s="1"/>
  <c r="J85" i="191"/>
  <c r="J83" i="191"/>
  <c r="J82" i="191"/>
  <c r="J81" i="191"/>
  <c r="J80" i="191"/>
  <c r="J79" i="191"/>
  <c r="J73" i="191"/>
  <c r="J72" i="191"/>
  <c r="K71" i="191"/>
  <c r="K75" i="191" s="1"/>
  <c r="K70" i="191"/>
  <c r="K68" i="191"/>
  <c r="K69" i="191" s="1"/>
  <c r="J68" i="191"/>
  <c r="J67" i="191"/>
  <c r="J66" i="191"/>
  <c r="J65" i="191"/>
  <c r="J64" i="191"/>
  <c r="J63" i="191"/>
  <c r="J59" i="191"/>
  <c r="J58" i="191"/>
  <c r="K57" i="191"/>
  <c r="K61" i="191" s="1"/>
  <c r="K56" i="191"/>
  <c r="K54" i="191"/>
  <c r="K55" i="191" s="1"/>
  <c r="J54" i="191"/>
  <c r="J53" i="191"/>
  <c r="J52" i="191"/>
  <c r="J51" i="191"/>
  <c r="J50" i="191"/>
  <c r="J49" i="191"/>
  <c r="J43" i="191"/>
  <c r="J42" i="191"/>
  <c r="K41" i="191"/>
  <c r="K45" i="191" s="1"/>
  <c r="K40" i="191"/>
  <c r="K38" i="191"/>
  <c r="K39" i="191" s="1"/>
  <c r="J39" i="191"/>
  <c r="J37" i="191"/>
  <c r="J36" i="191"/>
  <c r="J35" i="191"/>
  <c r="J34" i="191"/>
  <c r="J33" i="191"/>
  <c r="J29" i="191"/>
  <c r="J28" i="191"/>
  <c r="K27" i="191"/>
  <c r="K31" i="191" s="1"/>
  <c r="K26" i="191"/>
  <c r="K24" i="191"/>
  <c r="K25" i="191" s="1"/>
  <c r="J25" i="191"/>
  <c r="J23" i="191"/>
  <c r="J22" i="191"/>
  <c r="J21" i="191"/>
  <c r="J20" i="191"/>
  <c r="J19" i="191"/>
  <c r="J15" i="191"/>
  <c r="J14" i="191"/>
  <c r="K13" i="191"/>
  <c r="K17" i="191" s="1"/>
  <c r="K12" i="191"/>
  <c r="K11" i="191"/>
  <c r="K10" i="191"/>
  <c r="J9" i="191"/>
  <c r="J8" i="191"/>
  <c r="J7" i="191"/>
  <c r="J6" i="191"/>
  <c r="J5" i="191"/>
  <c r="J192" i="190"/>
  <c r="J191" i="190"/>
  <c r="J190" i="190"/>
  <c r="K189" i="190"/>
  <c r="K193" i="190" s="1"/>
  <c r="K188" i="190"/>
  <c r="K186" i="190"/>
  <c r="K187" i="190" s="1"/>
  <c r="J187" i="190"/>
  <c r="J185" i="190"/>
  <c r="J184" i="190"/>
  <c r="J183" i="190"/>
  <c r="J182" i="190"/>
  <c r="J181" i="190"/>
  <c r="J177" i="190"/>
  <c r="J176" i="190"/>
  <c r="K175" i="190"/>
  <c r="K179" i="190" s="1"/>
  <c r="K174" i="190"/>
  <c r="K172" i="190"/>
  <c r="K173" i="190" s="1"/>
  <c r="J171" i="190"/>
  <c r="J170" i="190"/>
  <c r="J169" i="190"/>
  <c r="J168" i="190"/>
  <c r="J167" i="190"/>
  <c r="J163" i="190"/>
  <c r="J162" i="190"/>
  <c r="K161" i="190"/>
  <c r="K165" i="190" s="1"/>
  <c r="K160" i="190"/>
  <c r="K158" i="190"/>
  <c r="K159" i="190" s="1"/>
  <c r="J157" i="190"/>
  <c r="J156" i="190"/>
  <c r="J155" i="190"/>
  <c r="J154" i="190"/>
  <c r="J153" i="190"/>
  <c r="J149" i="190"/>
  <c r="J148" i="190"/>
  <c r="K147" i="190"/>
  <c r="K151" i="190" s="1"/>
  <c r="K146" i="190"/>
  <c r="K144" i="190"/>
  <c r="K145" i="190" s="1"/>
  <c r="J145" i="190"/>
  <c r="J143" i="190"/>
  <c r="J142" i="190"/>
  <c r="J141" i="190"/>
  <c r="J140" i="190"/>
  <c r="J139" i="190"/>
  <c r="J136" i="190"/>
  <c r="J135" i="190"/>
  <c r="J134" i="190"/>
  <c r="K133" i="190"/>
  <c r="K137" i="190" s="1"/>
  <c r="K132" i="190"/>
  <c r="K130" i="190"/>
  <c r="K131" i="190" s="1"/>
  <c r="J131" i="190"/>
  <c r="J129" i="190"/>
  <c r="J128" i="190"/>
  <c r="J127" i="190"/>
  <c r="J126" i="190"/>
  <c r="J125" i="190"/>
  <c r="J119" i="190"/>
  <c r="J118" i="190"/>
  <c r="K117" i="190"/>
  <c r="K121" i="190" s="1"/>
  <c r="K116" i="190"/>
  <c r="K114" i="190"/>
  <c r="K115" i="190" s="1"/>
  <c r="J113" i="190"/>
  <c r="J112" i="190"/>
  <c r="J111" i="190"/>
  <c r="J110" i="190"/>
  <c r="J109" i="190"/>
  <c r="J103" i="190"/>
  <c r="J102" i="190"/>
  <c r="K101" i="190"/>
  <c r="K105" i="190" s="1"/>
  <c r="K100" i="190"/>
  <c r="K98" i="190"/>
  <c r="K99" i="190" s="1"/>
  <c r="J98" i="190"/>
  <c r="J97" i="190"/>
  <c r="J96" i="190"/>
  <c r="J95" i="190"/>
  <c r="J94" i="190"/>
  <c r="J93" i="190"/>
  <c r="J89" i="190"/>
  <c r="J88" i="190"/>
  <c r="K87" i="190"/>
  <c r="K91" i="190" s="1"/>
  <c r="K86" i="190"/>
  <c r="K84" i="190"/>
  <c r="K85" i="190" s="1"/>
  <c r="J84" i="190"/>
  <c r="J83" i="190"/>
  <c r="J82" i="190"/>
  <c r="J81" i="190"/>
  <c r="J80" i="190"/>
  <c r="J79" i="190"/>
  <c r="J73" i="190"/>
  <c r="J72" i="190"/>
  <c r="K71" i="190"/>
  <c r="K75" i="190" s="1"/>
  <c r="K70" i="190"/>
  <c r="K68" i="190"/>
  <c r="K69" i="190" s="1"/>
  <c r="J69" i="190"/>
  <c r="J67" i="190"/>
  <c r="J66" i="190"/>
  <c r="J65" i="190"/>
  <c r="J64" i="190"/>
  <c r="J63" i="190"/>
  <c r="J59" i="190"/>
  <c r="J58" i="190"/>
  <c r="K57" i="190"/>
  <c r="K61" i="190" s="1"/>
  <c r="K56" i="190"/>
  <c r="K54" i="190"/>
  <c r="K55" i="190" s="1"/>
  <c r="J55" i="190"/>
  <c r="J53" i="190"/>
  <c r="J52" i="190"/>
  <c r="J51" i="190"/>
  <c r="J50" i="190"/>
  <c r="J49" i="190"/>
  <c r="J43" i="190"/>
  <c r="J42" i="190"/>
  <c r="K41" i="190"/>
  <c r="K45" i="190" s="1"/>
  <c r="K40" i="190"/>
  <c r="K38" i="190"/>
  <c r="K39" i="190" s="1"/>
  <c r="J38" i="190"/>
  <c r="J37" i="190"/>
  <c r="J36" i="190"/>
  <c r="J35" i="190"/>
  <c r="J34" i="190"/>
  <c r="J33" i="190"/>
  <c r="J29" i="190"/>
  <c r="J28" i="190"/>
  <c r="K27" i="190"/>
  <c r="K31" i="190" s="1"/>
  <c r="K26" i="190"/>
  <c r="K24" i="190"/>
  <c r="K25" i="190" s="1"/>
  <c r="J25" i="190"/>
  <c r="J23" i="190"/>
  <c r="J22" i="190"/>
  <c r="J21" i="190"/>
  <c r="J20" i="190"/>
  <c r="J19" i="190"/>
  <c r="J15" i="190"/>
  <c r="J14" i="190"/>
  <c r="K13" i="190"/>
  <c r="K17" i="190" s="1"/>
  <c r="K12" i="190"/>
  <c r="K11" i="190"/>
  <c r="K10" i="190"/>
  <c r="J9" i="190"/>
  <c r="J8" i="190"/>
  <c r="J7" i="190"/>
  <c r="J6" i="190"/>
  <c r="J5" i="190"/>
  <c r="J192" i="189"/>
  <c r="J191" i="189"/>
  <c r="J190" i="189"/>
  <c r="K189" i="189"/>
  <c r="K193" i="189" s="1"/>
  <c r="K188" i="189"/>
  <c r="K186" i="189"/>
  <c r="K187" i="189" s="1"/>
  <c r="J185" i="189"/>
  <c r="J184" i="189"/>
  <c r="J183" i="189"/>
  <c r="J182" i="189"/>
  <c r="J181" i="189"/>
  <c r="J177" i="189"/>
  <c r="J176" i="189"/>
  <c r="K175" i="189"/>
  <c r="K179" i="189" s="1"/>
  <c r="K174" i="189"/>
  <c r="K172" i="189"/>
  <c r="K173" i="189" s="1"/>
  <c r="J171" i="189"/>
  <c r="J170" i="189"/>
  <c r="J169" i="189"/>
  <c r="J168" i="189"/>
  <c r="J167" i="189"/>
  <c r="J164" i="189"/>
  <c r="J163" i="189"/>
  <c r="J162" i="189"/>
  <c r="K161" i="189"/>
  <c r="K165" i="189" s="1"/>
  <c r="K160" i="189"/>
  <c r="K158" i="189"/>
  <c r="K159" i="189" s="1"/>
  <c r="J157" i="189"/>
  <c r="J156" i="189"/>
  <c r="J155" i="189"/>
  <c r="J154" i="189"/>
  <c r="J153" i="189"/>
  <c r="J150" i="189"/>
  <c r="J149" i="189"/>
  <c r="J148" i="189"/>
  <c r="K147" i="189"/>
  <c r="K151" i="189" s="1"/>
  <c r="K146" i="189"/>
  <c r="K144" i="189"/>
  <c r="K145" i="189" s="1"/>
  <c r="J145" i="189"/>
  <c r="J143" i="189"/>
  <c r="J142" i="189"/>
  <c r="J141" i="189"/>
  <c r="J140" i="189"/>
  <c r="J139" i="189"/>
  <c r="J136" i="189"/>
  <c r="J135" i="189"/>
  <c r="J134" i="189"/>
  <c r="K133" i="189"/>
  <c r="K137" i="189" s="1"/>
  <c r="K132" i="189"/>
  <c r="K130" i="189"/>
  <c r="K131" i="189" s="1"/>
  <c r="J129" i="189"/>
  <c r="J128" i="189"/>
  <c r="J127" i="189"/>
  <c r="J126" i="189"/>
  <c r="J125" i="189"/>
  <c r="J120" i="189"/>
  <c r="J119" i="189"/>
  <c r="J118" i="189"/>
  <c r="K117" i="189"/>
  <c r="K121" i="189" s="1"/>
  <c r="K116" i="189"/>
  <c r="K114" i="189"/>
  <c r="K115" i="189" s="1"/>
  <c r="J115" i="189"/>
  <c r="J113" i="189"/>
  <c r="J112" i="189"/>
  <c r="J111" i="189"/>
  <c r="J110" i="189"/>
  <c r="J109" i="189"/>
  <c r="J104" i="189"/>
  <c r="J103" i="189"/>
  <c r="J102" i="189"/>
  <c r="K101" i="189"/>
  <c r="K105" i="189" s="1"/>
  <c r="K100" i="189"/>
  <c r="K98" i="189"/>
  <c r="K99" i="189" s="1"/>
  <c r="J99" i="189"/>
  <c r="J97" i="189"/>
  <c r="J96" i="189"/>
  <c r="J95" i="189"/>
  <c r="J94" i="189"/>
  <c r="J93" i="189"/>
  <c r="J90" i="189"/>
  <c r="J89" i="189"/>
  <c r="J88" i="189"/>
  <c r="K87" i="189"/>
  <c r="K91" i="189" s="1"/>
  <c r="K86" i="189"/>
  <c r="K84" i="189"/>
  <c r="K85" i="189" s="1"/>
  <c r="J85" i="189"/>
  <c r="J83" i="189"/>
  <c r="J82" i="189"/>
  <c r="J81" i="189"/>
  <c r="J80" i="189"/>
  <c r="J79" i="189"/>
  <c r="J73" i="189"/>
  <c r="J72" i="189"/>
  <c r="K71" i="189"/>
  <c r="K75" i="189" s="1"/>
  <c r="K70" i="189"/>
  <c r="K68" i="189"/>
  <c r="K69" i="189" s="1"/>
  <c r="J68" i="189"/>
  <c r="J67" i="189"/>
  <c r="J66" i="189"/>
  <c r="J65" i="189"/>
  <c r="J64" i="189"/>
  <c r="J63" i="189"/>
  <c r="J59" i="189"/>
  <c r="J58" i="189"/>
  <c r="K57" i="189"/>
  <c r="K61" i="189" s="1"/>
  <c r="K56" i="189"/>
  <c r="K54" i="189"/>
  <c r="K55" i="189" s="1"/>
  <c r="J54" i="189"/>
  <c r="J53" i="189"/>
  <c r="J52" i="189"/>
  <c r="J51" i="189"/>
  <c r="J50" i="189"/>
  <c r="J49" i="189"/>
  <c r="J43" i="189"/>
  <c r="J42" i="189"/>
  <c r="K41" i="189"/>
  <c r="K45" i="189" s="1"/>
  <c r="K40" i="189"/>
  <c r="K38" i="189"/>
  <c r="K39" i="189" s="1"/>
  <c r="J37" i="189"/>
  <c r="J36" i="189"/>
  <c r="J35" i="189"/>
  <c r="J34" i="189"/>
  <c r="J33" i="189"/>
  <c r="J30" i="189"/>
  <c r="J29" i="189"/>
  <c r="J28" i="189"/>
  <c r="K27" i="189"/>
  <c r="K31" i="189" s="1"/>
  <c r="K26" i="189"/>
  <c r="K24" i="189"/>
  <c r="K25" i="189" s="1"/>
  <c r="J25" i="189"/>
  <c r="J23" i="189"/>
  <c r="J22" i="189"/>
  <c r="J21" i="189"/>
  <c r="J20" i="189"/>
  <c r="J19" i="189"/>
  <c r="J15" i="189"/>
  <c r="J14" i="189"/>
  <c r="K13" i="189"/>
  <c r="K17" i="189" s="1"/>
  <c r="K12" i="189"/>
  <c r="K11" i="189"/>
  <c r="K10" i="189"/>
  <c r="J9" i="189"/>
  <c r="J8" i="189"/>
  <c r="J7" i="189"/>
  <c r="J6" i="189"/>
  <c r="J5" i="189"/>
  <c r="J191" i="188"/>
  <c r="J190" i="188"/>
  <c r="K189" i="188"/>
  <c r="K193" i="188" s="1"/>
  <c r="K188" i="188"/>
  <c r="K186" i="188"/>
  <c r="K187" i="188" s="1"/>
  <c r="J185" i="188"/>
  <c r="J184" i="188"/>
  <c r="J183" i="188"/>
  <c r="J182" i="188"/>
  <c r="J181" i="188"/>
  <c r="J177" i="188"/>
  <c r="J176" i="188"/>
  <c r="K175" i="188"/>
  <c r="K179" i="188" s="1"/>
  <c r="K174" i="188"/>
  <c r="K172" i="188"/>
  <c r="K173" i="188" s="1"/>
  <c r="J171" i="188"/>
  <c r="J170" i="188"/>
  <c r="J169" i="188"/>
  <c r="J168" i="188"/>
  <c r="J167" i="188"/>
  <c r="J163" i="188"/>
  <c r="J162" i="188"/>
  <c r="K161" i="188"/>
  <c r="K165" i="188" s="1"/>
  <c r="K160" i="188"/>
  <c r="K158" i="188"/>
  <c r="K159" i="188" s="1"/>
  <c r="J159" i="188"/>
  <c r="J157" i="188"/>
  <c r="J156" i="188"/>
  <c r="J155" i="188"/>
  <c r="J154" i="188"/>
  <c r="J153" i="188"/>
  <c r="J150" i="188"/>
  <c r="J149" i="188"/>
  <c r="J148" i="188"/>
  <c r="K147" i="188"/>
  <c r="K151" i="188" s="1"/>
  <c r="K146" i="188"/>
  <c r="K144" i="188"/>
  <c r="K145" i="188" s="1"/>
  <c r="J143" i="188"/>
  <c r="J142" i="188"/>
  <c r="J141" i="188"/>
  <c r="J140" i="188"/>
  <c r="J139" i="188"/>
  <c r="J135" i="188"/>
  <c r="J134" i="188"/>
  <c r="K133" i="188"/>
  <c r="K137" i="188" s="1"/>
  <c r="K132" i="188"/>
  <c r="K130" i="188"/>
  <c r="K131" i="188" s="1"/>
  <c r="J131" i="188"/>
  <c r="J129" i="188"/>
  <c r="J128" i="188"/>
  <c r="J127" i="188"/>
  <c r="J126" i="188"/>
  <c r="J125" i="188"/>
  <c r="J120" i="188"/>
  <c r="J119" i="188"/>
  <c r="J118" i="188"/>
  <c r="K117" i="188"/>
  <c r="K121" i="188" s="1"/>
  <c r="K116" i="188"/>
  <c r="K114" i="188"/>
  <c r="K115" i="188" s="1"/>
  <c r="J113" i="188"/>
  <c r="J112" i="188"/>
  <c r="J111" i="188"/>
  <c r="J110" i="188"/>
  <c r="J109" i="188"/>
  <c r="J103" i="188"/>
  <c r="J102" i="188"/>
  <c r="K101" i="188"/>
  <c r="K105" i="188" s="1"/>
  <c r="K100" i="188"/>
  <c r="K98" i="188"/>
  <c r="K99" i="188" s="1"/>
  <c r="J97" i="188"/>
  <c r="J96" i="188"/>
  <c r="J95" i="188"/>
  <c r="J94" i="188"/>
  <c r="J93" i="188"/>
  <c r="J89" i="188"/>
  <c r="J88" i="188"/>
  <c r="K87" i="188"/>
  <c r="K91" i="188" s="1"/>
  <c r="K86" i="188"/>
  <c r="K84" i="188"/>
  <c r="K85" i="188" s="1"/>
  <c r="J83" i="188"/>
  <c r="J82" i="188"/>
  <c r="J81" i="188"/>
  <c r="J80" i="188"/>
  <c r="J79" i="188"/>
  <c r="J73" i="188"/>
  <c r="J72" i="188"/>
  <c r="K71" i="188"/>
  <c r="K75" i="188" s="1"/>
  <c r="K70" i="188"/>
  <c r="K68" i="188"/>
  <c r="K69" i="188" s="1"/>
  <c r="J69" i="188"/>
  <c r="J67" i="188"/>
  <c r="J66" i="188"/>
  <c r="J65" i="188"/>
  <c r="J64" i="188"/>
  <c r="J63" i="188"/>
  <c r="J59" i="188"/>
  <c r="J58" i="188"/>
  <c r="K57" i="188"/>
  <c r="K61" i="188" s="1"/>
  <c r="K56" i="188"/>
  <c r="K54" i="188"/>
  <c r="K55" i="188" s="1"/>
  <c r="J53" i="188"/>
  <c r="J52" i="188"/>
  <c r="J51" i="188"/>
  <c r="J50" i="188"/>
  <c r="J49" i="188"/>
  <c r="J43" i="188"/>
  <c r="J42" i="188"/>
  <c r="K41" i="188"/>
  <c r="K45" i="188" s="1"/>
  <c r="K40" i="188"/>
  <c r="K38" i="188"/>
  <c r="K39" i="188" s="1"/>
  <c r="J37" i="188"/>
  <c r="J36" i="188"/>
  <c r="J35" i="188"/>
  <c r="J34" i="188"/>
  <c r="J33" i="188"/>
  <c r="J29" i="188"/>
  <c r="J28" i="188"/>
  <c r="K27" i="188"/>
  <c r="K31" i="188" s="1"/>
  <c r="K26" i="188"/>
  <c r="K24" i="188"/>
  <c r="K25" i="188" s="1"/>
  <c r="J23" i="188"/>
  <c r="J22" i="188"/>
  <c r="J21" i="188"/>
  <c r="J20" i="188"/>
  <c r="J19" i="188"/>
  <c r="J15" i="188"/>
  <c r="J14" i="188"/>
  <c r="K13" i="188"/>
  <c r="K17" i="188" s="1"/>
  <c r="K12" i="188"/>
  <c r="K11" i="188"/>
  <c r="K10" i="188"/>
  <c r="J9" i="188"/>
  <c r="J8" i="188"/>
  <c r="J7" i="188"/>
  <c r="J6" i="188"/>
  <c r="J5" i="188"/>
  <c r="J192" i="187"/>
  <c r="J191" i="187"/>
  <c r="J190" i="187"/>
  <c r="K189" i="187"/>
  <c r="K193" i="187" s="1"/>
  <c r="K188" i="187"/>
  <c r="K186" i="187"/>
  <c r="K187" i="187" s="1"/>
  <c r="J187" i="187"/>
  <c r="J185" i="187"/>
  <c r="J184" i="187"/>
  <c r="J183" i="187"/>
  <c r="J182" i="187"/>
  <c r="J181" i="187"/>
  <c r="J178" i="187"/>
  <c r="J177" i="187"/>
  <c r="J176" i="187"/>
  <c r="K175" i="187"/>
  <c r="K179" i="187" s="1"/>
  <c r="K174" i="187"/>
  <c r="K172" i="187"/>
  <c r="K173" i="187" s="1"/>
  <c r="J173" i="187"/>
  <c r="J171" i="187"/>
  <c r="J170" i="187"/>
  <c r="J169" i="187"/>
  <c r="J168" i="187"/>
  <c r="J167" i="187"/>
  <c r="J164" i="187"/>
  <c r="J163" i="187"/>
  <c r="J162" i="187"/>
  <c r="K161" i="187"/>
  <c r="K165" i="187" s="1"/>
  <c r="K160" i="187"/>
  <c r="K158" i="187"/>
  <c r="K159" i="187" s="1"/>
  <c r="J159" i="187"/>
  <c r="J157" i="187"/>
  <c r="J156" i="187"/>
  <c r="J155" i="187"/>
  <c r="J154" i="187"/>
  <c r="J153" i="187"/>
  <c r="J150" i="187"/>
  <c r="J149" i="187"/>
  <c r="J148" i="187"/>
  <c r="K147" i="187"/>
  <c r="K151" i="187" s="1"/>
  <c r="K146" i="187"/>
  <c r="K144" i="187"/>
  <c r="K145" i="187" s="1"/>
  <c r="J145" i="187"/>
  <c r="J143" i="187"/>
  <c r="J142" i="187"/>
  <c r="J141" i="187"/>
  <c r="J140" i="187"/>
  <c r="J139" i="187"/>
  <c r="J135" i="187"/>
  <c r="J134" i="187"/>
  <c r="K133" i="187"/>
  <c r="K137" i="187" s="1"/>
  <c r="K132" i="187"/>
  <c r="K130" i="187"/>
  <c r="K131" i="187" s="1"/>
  <c r="J131" i="187"/>
  <c r="J129" i="187"/>
  <c r="J128" i="187"/>
  <c r="J127" i="187"/>
  <c r="J126" i="187"/>
  <c r="J125" i="187"/>
  <c r="J120" i="187"/>
  <c r="J119" i="187"/>
  <c r="J118" i="187"/>
  <c r="K117" i="187"/>
  <c r="K121" i="187" s="1"/>
  <c r="K116" i="187"/>
  <c r="K114" i="187"/>
  <c r="K115" i="187" s="1"/>
  <c r="J115" i="187"/>
  <c r="J113" i="187"/>
  <c r="J112" i="187"/>
  <c r="J111" i="187"/>
  <c r="J110" i="187"/>
  <c r="J109" i="187"/>
  <c r="J104" i="187"/>
  <c r="J103" i="187"/>
  <c r="J102" i="187"/>
  <c r="K101" i="187"/>
  <c r="K105" i="187" s="1"/>
  <c r="K100" i="187"/>
  <c r="K98" i="187"/>
  <c r="K99" i="187" s="1"/>
  <c r="J97" i="187"/>
  <c r="J96" i="187"/>
  <c r="J95" i="187"/>
  <c r="J94" i="187"/>
  <c r="J93" i="187"/>
  <c r="J89" i="187"/>
  <c r="J88" i="187"/>
  <c r="K87" i="187"/>
  <c r="K91" i="187" s="1"/>
  <c r="K86" i="187"/>
  <c r="K84" i="187"/>
  <c r="K85" i="187" s="1"/>
  <c r="J83" i="187"/>
  <c r="J82" i="187"/>
  <c r="J81" i="187"/>
  <c r="J80" i="187"/>
  <c r="J79" i="187"/>
  <c r="J73" i="187"/>
  <c r="J72" i="187"/>
  <c r="K71" i="187"/>
  <c r="K75" i="187" s="1"/>
  <c r="K70" i="187"/>
  <c r="K68" i="187"/>
  <c r="K69" i="187" s="1"/>
  <c r="J67" i="187"/>
  <c r="J66" i="187"/>
  <c r="J65" i="187"/>
  <c r="J64" i="187"/>
  <c r="J63" i="187"/>
  <c r="J59" i="187"/>
  <c r="J58" i="187"/>
  <c r="K57" i="187"/>
  <c r="K61" i="187" s="1"/>
  <c r="K56" i="187"/>
  <c r="K54" i="187"/>
  <c r="K55" i="187" s="1"/>
  <c r="J54" i="187"/>
  <c r="J53" i="187"/>
  <c r="J52" i="187"/>
  <c r="J51" i="187"/>
  <c r="J50" i="187"/>
  <c r="J49" i="187"/>
  <c r="J43" i="187"/>
  <c r="J42" i="187"/>
  <c r="K41" i="187"/>
  <c r="K45" i="187" s="1"/>
  <c r="K40" i="187"/>
  <c r="K38" i="187"/>
  <c r="K39" i="187" s="1"/>
  <c r="J37" i="187"/>
  <c r="J36" i="187"/>
  <c r="J35" i="187"/>
  <c r="J34" i="187"/>
  <c r="J33" i="187"/>
  <c r="J29" i="187"/>
  <c r="J28" i="187"/>
  <c r="K27" i="187"/>
  <c r="K31" i="187" s="1"/>
  <c r="K26" i="187"/>
  <c r="K24" i="187"/>
  <c r="K25" i="187" s="1"/>
  <c r="J23" i="187"/>
  <c r="J22" i="187"/>
  <c r="J21" i="187"/>
  <c r="J20" i="187"/>
  <c r="J19" i="187"/>
  <c r="J15" i="187"/>
  <c r="J14" i="187"/>
  <c r="K13" i="187"/>
  <c r="K17" i="187" s="1"/>
  <c r="K12" i="187"/>
  <c r="K11" i="187"/>
  <c r="K10" i="187"/>
  <c r="J9" i="187"/>
  <c r="J8" i="187"/>
  <c r="J7" i="187"/>
  <c r="J6" i="187"/>
  <c r="J5" i="187"/>
  <c r="J192" i="186"/>
  <c r="J191" i="186"/>
  <c r="J190" i="186"/>
  <c r="K189" i="186"/>
  <c r="K193" i="186" s="1"/>
  <c r="K188" i="186"/>
  <c r="K186" i="186"/>
  <c r="K187" i="186" s="1"/>
  <c r="J187" i="186"/>
  <c r="J185" i="186"/>
  <c r="J184" i="186"/>
  <c r="J183" i="186"/>
  <c r="J182" i="186"/>
  <c r="J181" i="186"/>
  <c r="J178" i="186"/>
  <c r="J177" i="186"/>
  <c r="J176" i="186"/>
  <c r="K175" i="186"/>
  <c r="K179" i="186" s="1"/>
  <c r="K174" i="186"/>
  <c r="K172" i="186"/>
  <c r="K173" i="186" s="1"/>
  <c r="J173" i="186"/>
  <c r="J171" i="186"/>
  <c r="J170" i="186"/>
  <c r="J169" i="186"/>
  <c r="J168" i="186"/>
  <c r="J167" i="186"/>
  <c r="J164" i="186"/>
  <c r="J163" i="186"/>
  <c r="J162" i="186"/>
  <c r="K161" i="186"/>
  <c r="K165" i="186" s="1"/>
  <c r="K160" i="186"/>
  <c r="K158" i="186"/>
  <c r="K159" i="186" s="1"/>
  <c r="J157" i="186"/>
  <c r="J156" i="186"/>
  <c r="J155" i="186"/>
  <c r="J154" i="186"/>
  <c r="J153" i="186"/>
  <c r="J149" i="186"/>
  <c r="J148" i="186"/>
  <c r="K147" i="186"/>
  <c r="K151" i="186" s="1"/>
  <c r="K146" i="186"/>
  <c r="K144" i="186"/>
  <c r="K145" i="186" s="1"/>
  <c r="J143" i="186"/>
  <c r="J142" i="186"/>
  <c r="J141" i="186"/>
  <c r="J140" i="186"/>
  <c r="J139" i="186"/>
  <c r="J135" i="186"/>
  <c r="J134" i="186"/>
  <c r="K133" i="186"/>
  <c r="K137" i="186" s="1"/>
  <c r="K132" i="186"/>
  <c r="K130" i="186"/>
  <c r="K131" i="186" s="1"/>
  <c r="J129" i="186"/>
  <c r="J128" i="186"/>
  <c r="J127" i="186"/>
  <c r="J126" i="186"/>
  <c r="J125" i="186"/>
  <c r="J120" i="186"/>
  <c r="J119" i="186"/>
  <c r="J118" i="186"/>
  <c r="K117" i="186"/>
  <c r="K121" i="186" s="1"/>
  <c r="K116" i="186"/>
  <c r="K114" i="186"/>
  <c r="K115" i="186" s="1"/>
  <c r="J115" i="186"/>
  <c r="J113" i="186"/>
  <c r="J112" i="186"/>
  <c r="J111" i="186"/>
  <c r="J110" i="186"/>
  <c r="J109" i="186"/>
  <c r="J103" i="186"/>
  <c r="J102" i="186"/>
  <c r="K101" i="186"/>
  <c r="K105" i="186" s="1"/>
  <c r="K100" i="186"/>
  <c r="K98" i="186"/>
  <c r="K99" i="186" s="1"/>
  <c r="J99" i="186"/>
  <c r="J97" i="186"/>
  <c r="J96" i="186"/>
  <c r="J95" i="186"/>
  <c r="J94" i="186"/>
  <c r="J93" i="186"/>
  <c r="J89" i="186"/>
  <c r="J88" i="186"/>
  <c r="K87" i="186"/>
  <c r="K91" i="186" s="1"/>
  <c r="K86" i="186"/>
  <c r="K84" i="186"/>
  <c r="K85" i="186" s="1"/>
  <c r="J85" i="186"/>
  <c r="J83" i="186"/>
  <c r="J82" i="186"/>
  <c r="J81" i="186"/>
  <c r="J80" i="186"/>
  <c r="J79" i="186"/>
  <c r="J73" i="186"/>
  <c r="J72" i="186"/>
  <c r="K71" i="186"/>
  <c r="K75" i="186" s="1"/>
  <c r="K70" i="186"/>
  <c r="K68" i="186"/>
  <c r="K69" i="186" s="1"/>
  <c r="J68" i="186"/>
  <c r="J67" i="186"/>
  <c r="J66" i="186"/>
  <c r="J65" i="186"/>
  <c r="J64" i="186"/>
  <c r="J63" i="186"/>
  <c r="J59" i="186"/>
  <c r="J58" i="186"/>
  <c r="K57" i="186"/>
  <c r="K61" i="186" s="1"/>
  <c r="K56" i="186"/>
  <c r="K54" i="186"/>
  <c r="K55" i="186" s="1"/>
  <c r="J54" i="186"/>
  <c r="J53" i="186"/>
  <c r="J52" i="186"/>
  <c r="J51" i="186"/>
  <c r="J50" i="186"/>
  <c r="J49" i="186"/>
  <c r="J43" i="186"/>
  <c r="J42" i="186"/>
  <c r="K41" i="186"/>
  <c r="K45" i="186" s="1"/>
  <c r="K40" i="186"/>
  <c r="K38" i="186"/>
  <c r="K39" i="186" s="1"/>
  <c r="J39" i="186"/>
  <c r="J37" i="186"/>
  <c r="J36" i="186"/>
  <c r="J35" i="186"/>
  <c r="J34" i="186"/>
  <c r="J33" i="186"/>
  <c r="J29" i="186"/>
  <c r="J28" i="186"/>
  <c r="K27" i="186"/>
  <c r="K31" i="186" s="1"/>
  <c r="K26" i="186"/>
  <c r="K24" i="186"/>
  <c r="K25" i="186" s="1"/>
  <c r="J25" i="186"/>
  <c r="J23" i="186"/>
  <c r="J22" i="186"/>
  <c r="J21" i="186"/>
  <c r="J20" i="186"/>
  <c r="J19" i="186"/>
  <c r="J15" i="186"/>
  <c r="J14" i="186"/>
  <c r="K13" i="186"/>
  <c r="K17" i="186" s="1"/>
  <c r="K12" i="186"/>
  <c r="K11" i="186"/>
  <c r="K10" i="186"/>
  <c r="J9" i="186"/>
  <c r="J8" i="186"/>
  <c r="J7" i="186"/>
  <c r="J6" i="186"/>
  <c r="J5" i="186"/>
  <c r="J191" i="185"/>
  <c r="J190" i="185"/>
  <c r="K189" i="185"/>
  <c r="K193" i="185" s="1"/>
  <c r="K188" i="185"/>
  <c r="K186" i="185"/>
  <c r="K187" i="185" s="1"/>
  <c r="J187" i="185"/>
  <c r="J185" i="185"/>
  <c r="J184" i="185"/>
  <c r="J183" i="185"/>
  <c r="J182" i="185"/>
  <c r="J181" i="185"/>
  <c r="J177" i="185"/>
  <c r="J176" i="185"/>
  <c r="K175" i="185"/>
  <c r="K179" i="185" s="1"/>
  <c r="K174" i="185"/>
  <c r="K172" i="185"/>
  <c r="K173" i="185" s="1"/>
  <c r="J173" i="185"/>
  <c r="J171" i="185"/>
  <c r="J170" i="185"/>
  <c r="J169" i="185"/>
  <c r="J168" i="185"/>
  <c r="J167" i="185"/>
  <c r="J164" i="185"/>
  <c r="J163" i="185"/>
  <c r="J162" i="185"/>
  <c r="K161" i="185"/>
  <c r="K165" i="185" s="1"/>
  <c r="K160" i="185"/>
  <c r="K158" i="185"/>
  <c r="K159" i="185" s="1"/>
  <c r="J159" i="185"/>
  <c r="J157" i="185"/>
  <c r="J156" i="185"/>
  <c r="J155" i="185"/>
  <c r="J154" i="185"/>
  <c r="J153" i="185"/>
  <c r="J150" i="185"/>
  <c r="J149" i="185"/>
  <c r="J148" i="185"/>
  <c r="K147" i="185"/>
  <c r="K151" i="185" s="1"/>
  <c r="K146" i="185"/>
  <c r="K144" i="185"/>
  <c r="K145" i="185" s="1"/>
  <c r="J145" i="185"/>
  <c r="J143" i="185"/>
  <c r="J142" i="185"/>
  <c r="J141" i="185"/>
  <c r="J140" i="185"/>
  <c r="J139" i="185"/>
  <c r="J136" i="185"/>
  <c r="J135" i="185"/>
  <c r="J134" i="185"/>
  <c r="K133" i="185"/>
  <c r="K137" i="185" s="1"/>
  <c r="K132" i="185"/>
  <c r="K130" i="185"/>
  <c r="K131" i="185" s="1"/>
  <c r="J131" i="185"/>
  <c r="J129" i="185"/>
  <c r="J128" i="185"/>
  <c r="J127" i="185"/>
  <c r="J126" i="185"/>
  <c r="J125" i="185"/>
  <c r="J120" i="185"/>
  <c r="J119" i="185"/>
  <c r="J118" i="185"/>
  <c r="K117" i="185"/>
  <c r="K121" i="185" s="1"/>
  <c r="K116" i="185"/>
  <c r="K114" i="185"/>
  <c r="K115" i="185" s="1"/>
  <c r="J115" i="185"/>
  <c r="J113" i="185"/>
  <c r="J112" i="185"/>
  <c r="J111" i="185"/>
  <c r="J110" i="185"/>
  <c r="J109" i="185"/>
  <c r="J104" i="185"/>
  <c r="J103" i="185"/>
  <c r="J102" i="185"/>
  <c r="K101" i="185"/>
  <c r="K105" i="185" s="1"/>
  <c r="K100" i="185"/>
  <c r="K98" i="185"/>
  <c r="K99" i="185" s="1"/>
  <c r="J98" i="185"/>
  <c r="J97" i="185"/>
  <c r="J96" i="185"/>
  <c r="J95" i="185"/>
  <c r="J94" i="185"/>
  <c r="J93" i="185"/>
  <c r="J89" i="185"/>
  <c r="J88" i="185"/>
  <c r="K87" i="185"/>
  <c r="K91" i="185" s="1"/>
  <c r="K86" i="185"/>
  <c r="K84" i="185"/>
  <c r="K85" i="185" s="1"/>
  <c r="J84" i="185"/>
  <c r="J83" i="185"/>
  <c r="J82" i="185"/>
  <c r="J81" i="185"/>
  <c r="J80" i="185"/>
  <c r="J79" i="185"/>
  <c r="J73" i="185"/>
  <c r="J72" i="185"/>
  <c r="K71" i="185"/>
  <c r="K75" i="185" s="1"/>
  <c r="K70" i="185"/>
  <c r="K68" i="185"/>
  <c r="K69" i="185" s="1"/>
  <c r="J69" i="185"/>
  <c r="J67" i="185"/>
  <c r="J66" i="185"/>
  <c r="J65" i="185"/>
  <c r="J64" i="185"/>
  <c r="J63" i="185"/>
  <c r="J59" i="185"/>
  <c r="J58" i="185"/>
  <c r="K57" i="185"/>
  <c r="K61" i="185" s="1"/>
  <c r="K56" i="185"/>
  <c r="K54" i="185"/>
  <c r="K55" i="185" s="1"/>
  <c r="J55" i="185"/>
  <c r="J53" i="185"/>
  <c r="J52" i="185"/>
  <c r="J51" i="185"/>
  <c r="J50" i="185"/>
  <c r="J49" i="185"/>
  <c r="J43" i="185"/>
  <c r="J42" i="185"/>
  <c r="K41" i="185"/>
  <c r="K45" i="185" s="1"/>
  <c r="K40" i="185"/>
  <c r="K38" i="185"/>
  <c r="K39" i="185" s="1"/>
  <c r="J38" i="185"/>
  <c r="J37" i="185"/>
  <c r="J36" i="185"/>
  <c r="J35" i="185"/>
  <c r="J34" i="185"/>
  <c r="J33" i="185"/>
  <c r="J29" i="185"/>
  <c r="J28" i="185"/>
  <c r="K27" i="185"/>
  <c r="K31" i="185" s="1"/>
  <c r="K26" i="185"/>
  <c r="K24" i="185"/>
  <c r="K25" i="185" s="1"/>
  <c r="J24" i="185"/>
  <c r="J23" i="185"/>
  <c r="J22" i="185"/>
  <c r="J21" i="185"/>
  <c r="J20" i="185"/>
  <c r="J19" i="185"/>
  <c r="J15" i="185"/>
  <c r="J14" i="185"/>
  <c r="K13" i="185"/>
  <c r="K17" i="185" s="1"/>
  <c r="K12" i="185"/>
  <c r="K11" i="185"/>
  <c r="K10" i="185"/>
  <c r="J9" i="185"/>
  <c r="J8" i="185"/>
  <c r="J7" i="185"/>
  <c r="J6" i="185"/>
  <c r="J5" i="185"/>
  <c r="J192" i="184"/>
  <c r="J191" i="184"/>
  <c r="J190" i="184"/>
  <c r="K189" i="184"/>
  <c r="K193" i="184" s="1"/>
  <c r="K188" i="184"/>
  <c r="K186" i="184"/>
  <c r="K187" i="184" s="1"/>
  <c r="J185" i="184"/>
  <c r="J184" i="184"/>
  <c r="J183" i="184"/>
  <c r="J182" i="184"/>
  <c r="J181" i="184"/>
  <c r="J178" i="184"/>
  <c r="J177" i="184"/>
  <c r="J176" i="184"/>
  <c r="K175" i="184"/>
  <c r="K179" i="184" s="1"/>
  <c r="K174" i="184"/>
  <c r="K172" i="184"/>
  <c r="K173" i="184" s="1"/>
  <c r="J171" i="184"/>
  <c r="J170" i="184"/>
  <c r="J169" i="184"/>
  <c r="J168" i="184"/>
  <c r="J167" i="184"/>
  <c r="J163" i="184"/>
  <c r="J162" i="184"/>
  <c r="K161" i="184"/>
  <c r="K165" i="184" s="1"/>
  <c r="K160" i="184"/>
  <c r="K158" i="184"/>
  <c r="K159" i="184" s="1"/>
  <c r="J157" i="184"/>
  <c r="J156" i="184"/>
  <c r="J155" i="184"/>
  <c r="J154" i="184"/>
  <c r="J153" i="184"/>
  <c r="J149" i="184"/>
  <c r="J148" i="184"/>
  <c r="K147" i="184"/>
  <c r="K151" i="184" s="1"/>
  <c r="K146" i="184"/>
  <c r="K144" i="184"/>
  <c r="K145" i="184" s="1"/>
  <c r="J143" i="184"/>
  <c r="J142" i="184"/>
  <c r="J141" i="184"/>
  <c r="J140" i="184"/>
  <c r="J139" i="184"/>
  <c r="J136" i="184"/>
  <c r="J135" i="184"/>
  <c r="J134" i="184"/>
  <c r="K133" i="184"/>
  <c r="K137" i="184" s="1"/>
  <c r="K132" i="184"/>
  <c r="K130" i="184"/>
  <c r="K131" i="184" s="1"/>
  <c r="J129" i="184"/>
  <c r="J128" i="184"/>
  <c r="J127" i="184"/>
  <c r="J126" i="184"/>
  <c r="J125" i="184"/>
  <c r="J120" i="184"/>
  <c r="J119" i="184"/>
  <c r="J118" i="184"/>
  <c r="K117" i="184"/>
  <c r="K121" i="184" s="1"/>
  <c r="K116" i="184"/>
  <c r="K114" i="184"/>
  <c r="K115" i="184" s="1"/>
  <c r="J115" i="184"/>
  <c r="J113" i="184"/>
  <c r="J112" i="184"/>
  <c r="J111" i="184"/>
  <c r="J110" i="184"/>
  <c r="J109" i="184"/>
  <c r="J104" i="184"/>
  <c r="J103" i="184"/>
  <c r="J102" i="184"/>
  <c r="K101" i="184"/>
  <c r="K105" i="184" s="1"/>
  <c r="K100" i="184"/>
  <c r="K98" i="184"/>
  <c r="K99" i="184" s="1"/>
  <c r="J97" i="184"/>
  <c r="J96" i="184"/>
  <c r="J95" i="184"/>
  <c r="J94" i="184"/>
  <c r="J93" i="184"/>
  <c r="J89" i="184"/>
  <c r="J88" i="184"/>
  <c r="K87" i="184"/>
  <c r="K91" i="184" s="1"/>
  <c r="K86" i="184"/>
  <c r="K84" i="184"/>
  <c r="K85" i="184" s="1"/>
  <c r="J83" i="184"/>
  <c r="J82" i="184"/>
  <c r="J81" i="184"/>
  <c r="J80" i="184"/>
  <c r="J79" i="184"/>
  <c r="J73" i="184"/>
  <c r="J72" i="184"/>
  <c r="K71" i="184"/>
  <c r="K75" i="184" s="1"/>
  <c r="K70" i="184"/>
  <c r="K68" i="184"/>
  <c r="K69" i="184" s="1"/>
  <c r="J67" i="184"/>
  <c r="J66" i="184"/>
  <c r="J65" i="184"/>
  <c r="J64" i="184"/>
  <c r="J63" i="184"/>
  <c r="J59" i="184"/>
  <c r="J58" i="184"/>
  <c r="K57" i="184"/>
  <c r="K61" i="184" s="1"/>
  <c r="K56" i="184"/>
  <c r="K54" i="184"/>
  <c r="K55" i="184" s="1"/>
  <c r="J53" i="184"/>
  <c r="J52" i="184"/>
  <c r="J51" i="184"/>
  <c r="J50" i="184"/>
  <c r="J49" i="184"/>
  <c r="J44" i="184"/>
  <c r="J43" i="184"/>
  <c r="J42" i="184"/>
  <c r="K41" i="184"/>
  <c r="K45" i="184" s="1"/>
  <c r="K40" i="184"/>
  <c r="K38" i="184"/>
  <c r="K39" i="184" s="1"/>
  <c r="J37" i="184"/>
  <c r="J36" i="184"/>
  <c r="J35" i="184"/>
  <c r="J34" i="184"/>
  <c r="J33" i="184"/>
  <c r="J29" i="184"/>
  <c r="J28" i="184"/>
  <c r="K27" i="184"/>
  <c r="K31" i="184" s="1"/>
  <c r="K26" i="184"/>
  <c r="K24" i="184"/>
  <c r="K25" i="184" s="1"/>
  <c r="J23" i="184"/>
  <c r="J22" i="184"/>
  <c r="J21" i="184"/>
  <c r="J20" i="184"/>
  <c r="J19" i="184"/>
  <c r="J15" i="184"/>
  <c r="J14" i="184"/>
  <c r="K13" i="184"/>
  <c r="K17" i="184" s="1"/>
  <c r="K12" i="184"/>
  <c r="K11" i="184"/>
  <c r="K10" i="184"/>
  <c r="J9" i="184"/>
  <c r="J8" i="184"/>
  <c r="J7" i="184"/>
  <c r="J6" i="184"/>
  <c r="J5" i="184"/>
  <c r="J13" i="203" l="1"/>
  <c r="J70" i="203"/>
  <c r="J12" i="201"/>
  <c r="J87" i="184"/>
  <c r="J56" i="187"/>
  <c r="J87" i="189"/>
  <c r="J27" i="194"/>
  <c r="J41" i="194"/>
  <c r="J56" i="194"/>
  <c r="J70" i="194"/>
  <c r="J116" i="196"/>
  <c r="J175" i="196"/>
  <c r="J179" i="196" s="1"/>
  <c r="J189" i="196"/>
  <c r="J26" i="188"/>
  <c r="J189" i="191"/>
  <c r="J116" i="200"/>
  <c r="J175" i="200"/>
  <c r="J189" i="200"/>
  <c r="J175" i="192"/>
  <c r="J179" i="192" s="1"/>
  <c r="J27" i="189"/>
  <c r="J31" i="189" s="1"/>
  <c r="J86" i="188"/>
  <c r="J104" i="201"/>
  <c r="J133" i="200"/>
  <c r="J137" i="200" s="1"/>
  <c r="J136" i="199"/>
  <c r="J26" i="199"/>
  <c r="J164" i="198"/>
  <c r="J150" i="198"/>
  <c r="J104" i="197"/>
  <c r="J71" i="197"/>
  <c r="J74" i="197"/>
  <c r="J12" i="197"/>
  <c r="J16" i="197"/>
  <c r="J164" i="197"/>
  <c r="J192" i="197"/>
  <c r="J27" i="195"/>
  <c r="J31" i="195" s="1"/>
  <c r="J30" i="195"/>
  <c r="J56" i="195"/>
  <c r="J60" i="195"/>
  <c r="J90" i="194"/>
  <c r="J87" i="203"/>
  <c r="J91" i="203" s="1"/>
  <c r="J30" i="203"/>
  <c r="J90" i="192"/>
  <c r="J27" i="192"/>
  <c r="J31" i="192" s="1"/>
  <c r="J30" i="192"/>
  <c r="J136" i="191"/>
  <c r="J104" i="190"/>
  <c r="J150" i="190"/>
  <c r="J115" i="190"/>
  <c r="J120" i="190"/>
  <c r="J16" i="190"/>
  <c r="J40" i="190"/>
  <c r="J178" i="189"/>
  <c r="J74" i="189"/>
  <c r="J192" i="188"/>
  <c r="J178" i="188"/>
  <c r="J164" i="188"/>
  <c r="J136" i="188"/>
  <c r="J40" i="188"/>
  <c r="J30" i="188"/>
  <c r="J104" i="188"/>
  <c r="J90" i="187"/>
  <c r="J40" i="187"/>
  <c r="J145" i="186"/>
  <c r="J150" i="186"/>
  <c r="J131" i="186"/>
  <c r="J136" i="186"/>
  <c r="J104" i="186"/>
  <c r="J87" i="186"/>
  <c r="J91" i="186" s="1"/>
  <c r="J90" i="186"/>
  <c r="J74" i="185"/>
  <c r="J57" i="185"/>
  <c r="J60" i="185"/>
  <c r="J16" i="184"/>
  <c r="J178" i="185"/>
  <c r="J74" i="184"/>
  <c r="J60" i="186"/>
  <c r="J44" i="187"/>
  <c r="J98" i="188"/>
  <c r="J87" i="194"/>
  <c r="J16" i="196"/>
  <c r="J85" i="198"/>
  <c r="J30" i="201"/>
  <c r="J90" i="201"/>
  <c r="J56" i="184"/>
  <c r="J54" i="184"/>
  <c r="J60" i="184"/>
  <c r="J131" i="184"/>
  <c r="J145" i="184"/>
  <c r="J150" i="184"/>
  <c r="J173" i="184"/>
  <c r="J187" i="184"/>
  <c r="J71" i="185"/>
  <c r="J75" i="185" s="1"/>
  <c r="J192" i="185"/>
  <c r="J30" i="186"/>
  <c r="J159" i="186"/>
  <c r="J70" i="187"/>
  <c r="J68" i="187"/>
  <c r="J74" i="187"/>
  <c r="J12" i="188"/>
  <c r="J16" i="188"/>
  <c r="J39" i="188"/>
  <c r="J84" i="188"/>
  <c r="J115" i="188"/>
  <c r="J145" i="188"/>
  <c r="J173" i="188"/>
  <c r="J187" i="188"/>
  <c r="J159" i="189"/>
  <c r="J173" i="189"/>
  <c r="J187" i="189"/>
  <c r="J26" i="190"/>
  <c r="J30" i="190"/>
  <c r="J27" i="191"/>
  <c r="J30" i="191"/>
  <c r="J87" i="191"/>
  <c r="J13" i="192"/>
  <c r="J17" i="192" s="1"/>
  <c r="J41" i="192"/>
  <c r="J45" i="192" s="1"/>
  <c r="J173" i="192"/>
  <c r="J131" i="195"/>
  <c r="J159" i="195"/>
  <c r="J187" i="195"/>
  <c r="J60" i="196"/>
  <c r="J74" i="196"/>
  <c r="J145" i="198"/>
  <c r="J187" i="198"/>
  <c r="J30" i="199"/>
  <c r="J40" i="199"/>
  <c r="J44" i="199"/>
  <c r="J60" i="200"/>
  <c r="J74" i="200"/>
  <c r="J44" i="201"/>
  <c r="J187" i="201"/>
  <c r="J13" i="184"/>
  <c r="J17" i="184" s="1"/>
  <c r="J27" i="184"/>
  <c r="J30" i="184"/>
  <c r="J41" i="184"/>
  <c r="J70" i="184"/>
  <c r="J68" i="184"/>
  <c r="J86" i="184"/>
  <c r="J90" i="184"/>
  <c r="J116" i="184"/>
  <c r="J147" i="184"/>
  <c r="J151" i="184" s="1"/>
  <c r="J175" i="184"/>
  <c r="J189" i="184"/>
  <c r="J193" i="184" s="1"/>
  <c r="J10" i="185"/>
  <c r="J30" i="185"/>
  <c r="J44" i="185"/>
  <c r="J90" i="185"/>
  <c r="J116" i="185"/>
  <c r="J147" i="185"/>
  <c r="J151" i="185" s="1"/>
  <c r="J161" i="185"/>
  <c r="J165" i="185" s="1"/>
  <c r="J175" i="185"/>
  <c r="J189" i="185"/>
  <c r="J193" i="185" s="1"/>
  <c r="J13" i="186"/>
  <c r="J17" i="186" s="1"/>
  <c r="J27" i="186"/>
  <c r="J31" i="186" s="1"/>
  <c r="J74" i="186"/>
  <c r="J116" i="186"/>
  <c r="J161" i="186"/>
  <c r="J175" i="186"/>
  <c r="J189" i="186"/>
  <c r="J13" i="187"/>
  <c r="J17" i="187" s="1"/>
  <c r="J25" i="187"/>
  <c r="J11" i="184"/>
  <c r="J39" i="184"/>
  <c r="J85" i="184"/>
  <c r="J99" i="184"/>
  <c r="J179" i="184"/>
  <c r="J16" i="185"/>
  <c r="J179" i="185"/>
  <c r="J11" i="186"/>
  <c r="J165" i="186"/>
  <c r="J179" i="186"/>
  <c r="J193" i="186"/>
  <c r="J11" i="187"/>
  <c r="J16" i="187"/>
  <c r="J30" i="187"/>
  <c r="J41" i="187"/>
  <c r="J45" i="187" s="1"/>
  <c r="J39" i="187"/>
  <c r="J60" i="187"/>
  <c r="J85" i="187"/>
  <c r="J99" i="187"/>
  <c r="J116" i="187"/>
  <c r="J147" i="187"/>
  <c r="J175" i="187"/>
  <c r="J179" i="187" s="1"/>
  <c r="J189" i="187"/>
  <c r="J25" i="188"/>
  <c r="J55" i="188"/>
  <c r="J41" i="189"/>
  <c r="J45" i="189" s="1"/>
  <c r="J131" i="189"/>
  <c r="J164" i="191"/>
  <c r="J173" i="191"/>
  <c r="J178" i="191"/>
  <c r="J11" i="192"/>
  <c r="J16" i="192"/>
  <c r="J60" i="192"/>
  <c r="J74" i="192"/>
  <c r="J133" i="192"/>
  <c r="J147" i="192"/>
  <c r="J161" i="192"/>
  <c r="J165" i="192" s="1"/>
  <c r="J178" i="192"/>
  <c r="J189" i="192"/>
  <c r="J192" i="192"/>
  <c r="J27" i="203"/>
  <c r="J41" i="203"/>
  <c r="J45" i="203" s="1"/>
  <c r="J116" i="203"/>
  <c r="J147" i="203"/>
  <c r="J161" i="203"/>
  <c r="J165" i="203" s="1"/>
  <c r="J175" i="203"/>
  <c r="J179" i="203" s="1"/>
  <c r="J189" i="203"/>
  <c r="J13" i="194"/>
  <c r="J16" i="194"/>
  <c r="J25" i="194"/>
  <c r="J31" i="194"/>
  <c r="J30" i="194"/>
  <c r="J39" i="194"/>
  <c r="J45" i="194"/>
  <c r="J44" i="194"/>
  <c r="J60" i="194"/>
  <c r="J74" i="194"/>
  <c r="J85" i="194"/>
  <c r="J116" i="194"/>
  <c r="J133" i="194"/>
  <c r="J147" i="194"/>
  <c r="J161" i="194"/>
  <c r="J165" i="194" s="1"/>
  <c r="J175" i="194"/>
  <c r="J189" i="194"/>
  <c r="J13" i="195"/>
  <c r="J16" i="195"/>
  <c r="J41" i="195"/>
  <c r="J44" i="195"/>
  <c r="J70" i="195"/>
  <c r="J74" i="195"/>
  <c r="J116" i="195"/>
  <c r="J133" i="195"/>
  <c r="J137" i="195" s="1"/>
  <c r="J147" i="195"/>
  <c r="J151" i="195" s="1"/>
  <c r="J161" i="195"/>
  <c r="J165" i="195" s="1"/>
  <c r="J175" i="195"/>
  <c r="J179" i="195" s="1"/>
  <c r="J189" i="195"/>
  <c r="J193" i="195" s="1"/>
  <c r="J27" i="196"/>
  <c r="J31" i="196" s="1"/>
  <c r="J30" i="196"/>
  <c r="J41" i="196"/>
  <c r="J45" i="196" s="1"/>
  <c r="J90" i="196"/>
  <c r="J115" i="196"/>
  <c r="J120" i="196"/>
  <c r="J131" i="196"/>
  <c r="J145" i="196"/>
  <c r="J150" i="196"/>
  <c r="J159" i="196"/>
  <c r="J164" i="196"/>
  <c r="J173" i="196"/>
  <c r="J178" i="196"/>
  <c r="J187" i="196"/>
  <c r="J193" i="196"/>
  <c r="J192" i="196"/>
  <c r="J11" i="197"/>
  <c r="J44" i="197"/>
  <c r="J57" i="197"/>
  <c r="J60" i="197"/>
  <c r="J90" i="197"/>
  <c r="J116" i="197"/>
  <c r="J175" i="197"/>
  <c r="J179" i="197" s="1"/>
  <c r="J189" i="197"/>
  <c r="J13" i="198"/>
  <c r="J17" i="198" s="1"/>
  <c r="J27" i="198"/>
  <c r="J31" i="198" s="1"/>
  <c r="J30" i="198"/>
  <c r="J39" i="198"/>
  <c r="J99" i="198"/>
  <c r="J11" i="200"/>
  <c r="J55" i="201"/>
  <c r="J87" i="187"/>
  <c r="J151" i="187"/>
  <c r="J193" i="187"/>
  <c r="J44" i="188"/>
  <c r="J57" i="188"/>
  <c r="J61" i="188" s="1"/>
  <c r="J60" i="188"/>
  <c r="J116" i="188"/>
  <c r="J175" i="188"/>
  <c r="J179" i="188" s="1"/>
  <c r="J189" i="188"/>
  <c r="J193" i="188" s="1"/>
  <c r="J116" i="189"/>
  <c r="J175" i="189"/>
  <c r="J179" i="189" s="1"/>
  <c r="J189" i="189"/>
  <c r="J193" i="189" s="1"/>
  <c r="J12" i="190"/>
  <c r="J44" i="190"/>
  <c r="J57" i="190"/>
  <c r="J60" i="190"/>
  <c r="J74" i="190"/>
  <c r="J116" i="190"/>
  <c r="J175" i="190"/>
  <c r="J189" i="190"/>
  <c r="J193" i="190" s="1"/>
  <c r="J13" i="191"/>
  <c r="J17" i="191" s="1"/>
  <c r="J41" i="191"/>
  <c r="J45" i="191" s="1"/>
  <c r="J60" i="191"/>
  <c r="J74" i="191"/>
  <c r="J116" i="191"/>
  <c r="J147" i="191"/>
  <c r="J151" i="191" s="1"/>
  <c r="J161" i="191"/>
  <c r="J165" i="191" s="1"/>
  <c r="J99" i="203"/>
  <c r="J104" i="203"/>
  <c r="N104" i="203" s="1"/>
  <c r="J99" i="194"/>
  <c r="J11" i="196"/>
  <c r="J193" i="197"/>
  <c r="J11" i="198"/>
  <c r="J25" i="198"/>
  <c r="J69" i="201"/>
  <c r="J41" i="198"/>
  <c r="J44" i="198"/>
  <c r="J60" i="198"/>
  <c r="J70" i="198"/>
  <c r="J68" i="198"/>
  <c r="J87" i="198"/>
  <c r="J91" i="198" s="1"/>
  <c r="J90" i="198"/>
  <c r="J116" i="198"/>
  <c r="J12" i="199"/>
  <c r="J25" i="199"/>
  <c r="J60" i="199"/>
  <c r="J90" i="199"/>
  <c r="J13" i="200"/>
  <c r="J27" i="200"/>
  <c r="J31" i="200" s="1"/>
  <c r="J30" i="200"/>
  <c r="J41" i="200"/>
  <c r="J44" i="200"/>
  <c r="J87" i="200"/>
  <c r="J91" i="200" s="1"/>
  <c r="J90" i="200"/>
  <c r="J104" i="200"/>
  <c r="J115" i="200"/>
  <c r="J120" i="200"/>
  <c r="J131" i="200"/>
  <c r="J136" i="200"/>
  <c r="J145" i="200"/>
  <c r="J150" i="200"/>
  <c r="J159" i="200"/>
  <c r="J164" i="200"/>
  <c r="J173" i="200"/>
  <c r="J179" i="200"/>
  <c r="J178" i="200"/>
  <c r="J187" i="200"/>
  <c r="J193" i="200"/>
  <c r="J192" i="200"/>
  <c r="J16" i="201"/>
  <c r="J26" i="201"/>
  <c r="J24" i="201"/>
  <c r="J40" i="201"/>
  <c r="J38" i="201"/>
  <c r="J57" i="201"/>
  <c r="J60" i="201"/>
  <c r="J71" i="201"/>
  <c r="J75" i="201" s="1"/>
  <c r="J74" i="201"/>
  <c r="J86" i="201"/>
  <c r="J84" i="201"/>
  <c r="J98" i="201"/>
  <c r="J116" i="201"/>
  <c r="J133" i="201"/>
  <c r="J137" i="201" s="1"/>
  <c r="J147" i="201"/>
  <c r="J161" i="201"/>
  <c r="J165" i="201" s="1"/>
  <c r="J175" i="201"/>
  <c r="J179" i="201" s="1"/>
  <c r="J189" i="201"/>
  <c r="J193" i="201" s="1"/>
  <c r="J151" i="201"/>
  <c r="J161" i="200"/>
  <c r="J165" i="200" s="1"/>
  <c r="J147" i="200"/>
  <c r="J151" i="200" s="1"/>
  <c r="J70" i="200"/>
  <c r="J56" i="200"/>
  <c r="J74" i="199"/>
  <c r="J16" i="199"/>
  <c r="J173" i="199"/>
  <c r="J178" i="199"/>
  <c r="J159" i="199"/>
  <c r="J164" i="199"/>
  <c r="J145" i="199"/>
  <c r="J150" i="199"/>
  <c r="J55" i="199"/>
  <c r="J71" i="199"/>
  <c r="J75" i="199" s="1"/>
  <c r="J38" i="199"/>
  <c r="J57" i="199"/>
  <c r="J61" i="199" s="1"/>
  <c r="J69" i="199"/>
  <c r="J86" i="199"/>
  <c r="J84" i="199"/>
  <c r="J98" i="199"/>
  <c r="J116" i="199"/>
  <c r="J161" i="199"/>
  <c r="J165" i="199" s="1"/>
  <c r="J175" i="199"/>
  <c r="J179" i="199" s="1"/>
  <c r="J189" i="199"/>
  <c r="J193" i="199" s="1"/>
  <c r="J147" i="199"/>
  <c r="J151" i="199" s="1"/>
  <c r="J133" i="199"/>
  <c r="J137" i="199" s="1"/>
  <c r="J131" i="198"/>
  <c r="J136" i="198"/>
  <c r="J133" i="198"/>
  <c r="J137" i="198" s="1"/>
  <c r="J189" i="198"/>
  <c r="J193" i="198" s="1"/>
  <c r="J175" i="198"/>
  <c r="J179" i="198" s="1"/>
  <c r="J74" i="198"/>
  <c r="J56" i="198"/>
  <c r="J161" i="198"/>
  <c r="J165" i="198" s="1"/>
  <c r="J147" i="198"/>
  <c r="J151" i="198" s="1"/>
  <c r="J161" i="197"/>
  <c r="J165" i="197" s="1"/>
  <c r="J147" i="197"/>
  <c r="J151" i="197" s="1"/>
  <c r="J133" i="197"/>
  <c r="J137" i="197" s="1"/>
  <c r="J86" i="197"/>
  <c r="J40" i="197"/>
  <c r="J26" i="197"/>
  <c r="J30" i="197"/>
  <c r="J13" i="196"/>
  <c r="J104" i="196"/>
  <c r="J44" i="196"/>
  <c r="J87" i="196"/>
  <c r="J161" i="196"/>
  <c r="J165" i="196" s="1"/>
  <c r="J147" i="196"/>
  <c r="J151" i="196" s="1"/>
  <c r="J136" i="196"/>
  <c r="J133" i="196"/>
  <c r="J137" i="196" s="1"/>
  <c r="J70" i="196"/>
  <c r="J56" i="196"/>
  <c r="J90" i="195"/>
  <c r="J104" i="195"/>
  <c r="J45" i="195"/>
  <c r="J87" i="195"/>
  <c r="J85" i="195"/>
  <c r="J56" i="203"/>
  <c r="J60" i="203"/>
  <c r="J133" i="203"/>
  <c r="J137" i="203" s="1"/>
  <c r="J74" i="203"/>
  <c r="J116" i="192"/>
  <c r="J101" i="192"/>
  <c r="J105" i="192" s="1"/>
  <c r="J70" i="192"/>
  <c r="J56" i="192"/>
  <c r="J175" i="191"/>
  <c r="J179" i="191" s="1"/>
  <c r="J187" i="191"/>
  <c r="J193" i="191"/>
  <c r="J192" i="191"/>
  <c r="J11" i="191"/>
  <c r="J16" i="191"/>
  <c r="J104" i="191"/>
  <c r="J90" i="191"/>
  <c r="J44" i="191"/>
  <c r="J133" i="191"/>
  <c r="J137" i="191" s="1"/>
  <c r="J70" i="191"/>
  <c r="J56" i="191"/>
  <c r="J147" i="190"/>
  <c r="J151" i="190" s="1"/>
  <c r="J173" i="190"/>
  <c r="J179" i="190"/>
  <c r="J178" i="190"/>
  <c r="J161" i="190"/>
  <c r="J159" i="190"/>
  <c r="J165" i="190"/>
  <c r="J164" i="190"/>
  <c r="J133" i="190"/>
  <c r="J137" i="190" s="1"/>
  <c r="J86" i="190"/>
  <c r="J71" i="190"/>
  <c r="J75" i="190" s="1"/>
  <c r="J90" i="190"/>
  <c r="J161" i="189"/>
  <c r="J165" i="189" s="1"/>
  <c r="J161" i="187"/>
  <c r="J165" i="187" s="1"/>
  <c r="J161" i="188"/>
  <c r="J165" i="188" s="1"/>
  <c r="J147" i="188"/>
  <c r="J151" i="188" s="1"/>
  <c r="J147" i="189"/>
  <c r="J151" i="189" s="1"/>
  <c r="J133" i="189"/>
  <c r="J137" i="189" s="1"/>
  <c r="J86" i="189"/>
  <c r="J70" i="189"/>
  <c r="J56" i="189"/>
  <c r="J60" i="189"/>
  <c r="J40" i="189"/>
  <c r="J44" i="189"/>
  <c r="J39" i="189"/>
  <c r="J13" i="189"/>
  <c r="J17" i="189" s="1"/>
  <c r="J11" i="189"/>
  <c r="J16" i="189"/>
  <c r="J90" i="188"/>
  <c r="J133" i="188"/>
  <c r="J137" i="188" s="1"/>
  <c r="J71" i="188"/>
  <c r="J75" i="188" s="1"/>
  <c r="J74" i="188"/>
  <c r="J27" i="187"/>
  <c r="J31" i="187" s="1"/>
  <c r="J136" i="187"/>
  <c r="J133" i="187"/>
  <c r="J137" i="187" s="1"/>
  <c r="J133" i="186"/>
  <c r="J137" i="186" s="1"/>
  <c r="J44" i="186"/>
  <c r="J16" i="186"/>
  <c r="J147" i="186"/>
  <c r="J151" i="186" s="1"/>
  <c r="J70" i="186"/>
  <c r="J56" i="186"/>
  <c r="J41" i="186"/>
  <c r="J45" i="186" s="1"/>
  <c r="J133" i="185"/>
  <c r="J137" i="185" s="1"/>
  <c r="J86" i="185"/>
  <c r="J40" i="185"/>
  <c r="J26" i="185"/>
  <c r="J12" i="185"/>
  <c r="J159" i="184"/>
  <c r="J164" i="184"/>
  <c r="J161" i="184"/>
  <c r="J165" i="184" s="1"/>
  <c r="J133" i="184"/>
  <c r="J137" i="184" s="1"/>
  <c r="J61" i="201"/>
  <c r="J11" i="201"/>
  <c r="J13" i="201"/>
  <c r="J17" i="201" s="1"/>
  <c r="J25" i="201"/>
  <c r="J27" i="201"/>
  <c r="J31" i="201" s="1"/>
  <c r="J39" i="201"/>
  <c r="J41" i="201"/>
  <c r="J45" i="201" s="1"/>
  <c r="J54" i="201"/>
  <c r="J56" i="201"/>
  <c r="J68" i="201"/>
  <c r="J70" i="201"/>
  <c r="J85" i="201"/>
  <c r="J87" i="201"/>
  <c r="J91" i="201" s="1"/>
  <c r="J99" i="201"/>
  <c r="J101" i="201"/>
  <c r="J105" i="201" s="1"/>
  <c r="J100" i="201"/>
  <c r="J117" i="201"/>
  <c r="J121" i="201" s="1"/>
  <c r="J130" i="201"/>
  <c r="J132" i="201"/>
  <c r="J144" i="201"/>
  <c r="J146" i="201"/>
  <c r="J158" i="201"/>
  <c r="J160" i="201"/>
  <c r="J172" i="201"/>
  <c r="J174" i="201"/>
  <c r="J186" i="201"/>
  <c r="J188" i="201"/>
  <c r="J114" i="201"/>
  <c r="J45" i="200"/>
  <c r="J17" i="200"/>
  <c r="J10" i="200"/>
  <c r="J12" i="200"/>
  <c r="J24" i="200"/>
  <c r="J26" i="200"/>
  <c r="J38" i="200"/>
  <c r="J40" i="200"/>
  <c r="J55" i="200"/>
  <c r="J57" i="200"/>
  <c r="J61" i="200" s="1"/>
  <c r="J69" i="200"/>
  <c r="J71" i="200"/>
  <c r="J75" i="200" s="1"/>
  <c r="J84" i="200"/>
  <c r="J86" i="200"/>
  <c r="J101" i="200"/>
  <c r="J105" i="200" s="1"/>
  <c r="J100" i="200"/>
  <c r="J98" i="200"/>
  <c r="J117" i="200"/>
  <c r="J121" i="200" s="1"/>
  <c r="J130" i="200"/>
  <c r="J132" i="200"/>
  <c r="J144" i="200"/>
  <c r="J146" i="200"/>
  <c r="J158" i="200"/>
  <c r="J160" i="200"/>
  <c r="J172" i="200"/>
  <c r="J174" i="200"/>
  <c r="J186" i="200"/>
  <c r="J188" i="200"/>
  <c r="J114" i="200"/>
  <c r="J11" i="199"/>
  <c r="J13" i="199"/>
  <c r="J17" i="199" s="1"/>
  <c r="J27" i="199"/>
  <c r="J31" i="199" s="1"/>
  <c r="J39" i="199"/>
  <c r="J41" i="199"/>
  <c r="J45" i="199" s="1"/>
  <c r="J54" i="199"/>
  <c r="J56" i="199"/>
  <c r="J68" i="199"/>
  <c r="J70" i="199"/>
  <c r="J85" i="199"/>
  <c r="J87" i="199"/>
  <c r="J91" i="199" s="1"/>
  <c r="J99" i="199"/>
  <c r="J10" i="199"/>
  <c r="J24" i="199"/>
  <c r="J101" i="199"/>
  <c r="J105" i="199" s="1"/>
  <c r="J100" i="199"/>
  <c r="J117" i="199"/>
  <c r="J121" i="199" s="1"/>
  <c r="J130" i="199"/>
  <c r="J132" i="199"/>
  <c r="J144" i="199"/>
  <c r="J146" i="199"/>
  <c r="J158" i="199"/>
  <c r="J160" i="199"/>
  <c r="J172" i="199"/>
  <c r="J174" i="199"/>
  <c r="J186" i="199"/>
  <c r="J188" i="199"/>
  <c r="J114" i="199"/>
  <c r="J45" i="198"/>
  <c r="J10" i="198"/>
  <c r="J12" i="198"/>
  <c r="J24" i="198"/>
  <c r="J26" i="198"/>
  <c r="J38" i="198"/>
  <c r="J40" i="198"/>
  <c r="J55" i="198"/>
  <c r="J57" i="198"/>
  <c r="J61" i="198" s="1"/>
  <c r="J69" i="198"/>
  <c r="J71" i="198"/>
  <c r="J75" i="198" s="1"/>
  <c r="J84" i="198"/>
  <c r="J86" i="198"/>
  <c r="J101" i="198"/>
  <c r="J105" i="198" s="1"/>
  <c r="J100" i="198"/>
  <c r="J98" i="198"/>
  <c r="J117" i="198"/>
  <c r="J121" i="198" s="1"/>
  <c r="J130" i="198"/>
  <c r="J132" i="198"/>
  <c r="J144" i="198"/>
  <c r="J146" i="198"/>
  <c r="J158" i="198"/>
  <c r="J160" i="198"/>
  <c r="J172" i="198"/>
  <c r="J174" i="198"/>
  <c r="J186" i="198"/>
  <c r="J188" i="198"/>
  <c r="J114" i="198"/>
  <c r="J25" i="197"/>
  <c r="J75" i="197"/>
  <c r="J61" i="197"/>
  <c r="J13" i="197"/>
  <c r="J17" i="197" s="1"/>
  <c r="J27" i="197"/>
  <c r="J31" i="197" s="1"/>
  <c r="J39" i="197"/>
  <c r="J41" i="197"/>
  <c r="J45" i="197" s="1"/>
  <c r="J54" i="197"/>
  <c r="J56" i="197"/>
  <c r="J68" i="197"/>
  <c r="J70" i="197"/>
  <c r="J85" i="197"/>
  <c r="J87" i="197"/>
  <c r="J91" i="197" s="1"/>
  <c r="J10" i="197"/>
  <c r="J24" i="197"/>
  <c r="J101" i="197"/>
  <c r="J105" i="197" s="1"/>
  <c r="J100" i="197"/>
  <c r="J99" i="197"/>
  <c r="J117" i="197"/>
  <c r="J121" i="197" s="1"/>
  <c r="J130" i="197"/>
  <c r="J132" i="197"/>
  <c r="J144" i="197"/>
  <c r="J146" i="197"/>
  <c r="J158" i="197"/>
  <c r="J160" i="197"/>
  <c r="J172" i="197"/>
  <c r="J174" i="197"/>
  <c r="J186" i="197"/>
  <c r="J188" i="197"/>
  <c r="J114" i="197"/>
  <c r="J17" i="196"/>
  <c r="J91" i="196"/>
  <c r="J10" i="196"/>
  <c r="J12" i="196"/>
  <c r="J24" i="196"/>
  <c r="J26" i="196"/>
  <c r="J38" i="196"/>
  <c r="J40" i="196"/>
  <c r="J55" i="196"/>
  <c r="J57" i="196"/>
  <c r="J61" i="196" s="1"/>
  <c r="J69" i="196"/>
  <c r="J71" i="196"/>
  <c r="J75" i="196" s="1"/>
  <c r="J84" i="196"/>
  <c r="J86" i="196"/>
  <c r="J101" i="196"/>
  <c r="J105" i="196" s="1"/>
  <c r="J100" i="196"/>
  <c r="J98" i="196"/>
  <c r="J117" i="196"/>
  <c r="J121" i="196" s="1"/>
  <c r="J130" i="196"/>
  <c r="J132" i="196"/>
  <c r="J144" i="196"/>
  <c r="J146" i="196"/>
  <c r="J158" i="196"/>
  <c r="J160" i="196"/>
  <c r="J172" i="196"/>
  <c r="J174" i="196"/>
  <c r="J186" i="196"/>
  <c r="J188" i="196"/>
  <c r="J114" i="196"/>
  <c r="J11" i="195"/>
  <c r="J17" i="195"/>
  <c r="J69" i="195"/>
  <c r="J91" i="195"/>
  <c r="J10" i="195"/>
  <c r="J12" i="195"/>
  <c r="J24" i="195"/>
  <c r="J26" i="195"/>
  <c r="J38" i="195"/>
  <c r="J40" i="195"/>
  <c r="J57" i="195"/>
  <c r="J61" i="195" s="1"/>
  <c r="J71" i="195"/>
  <c r="J75" i="195" s="1"/>
  <c r="J84" i="195"/>
  <c r="J86" i="195"/>
  <c r="J101" i="195"/>
  <c r="J100" i="195"/>
  <c r="J98" i="195"/>
  <c r="J54" i="195"/>
  <c r="J105" i="195"/>
  <c r="J117" i="195"/>
  <c r="J121" i="195" s="1"/>
  <c r="J130" i="195"/>
  <c r="J132" i="195"/>
  <c r="J144" i="195"/>
  <c r="J146" i="195"/>
  <c r="J158" i="195"/>
  <c r="J160" i="195"/>
  <c r="J172" i="195"/>
  <c r="J174" i="195"/>
  <c r="J186" i="195"/>
  <c r="J188" i="195"/>
  <c r="J114" i="195"/>
  <c r="J11" i="194"/>
  <c r="J55" i="194"/>
  <c r="J69" i="194"/>
  <c r="J17" i="194"/>
  <c r="J91" i="194"/>
  <c r="J10" i="194"/>
  <c r="J12" i="194"/>
  <c r="J24" i="194"/>
  <c r="J26" i="194"/>
  <c r="J38" i="194"/>
  <c r="J40" i="194"/>
  <c r="J57" i="194"/>
  <c r="J61" i="194" s="1"/>
  <c r="J71" i="194"/>
  <c r="J75" i="194" s="1"/>
  <c r="J84" i="194"/>
  <c r="J86" i="194"/>
  <c r="J101" i="194"/>
  <c r="J105" i="194" s="1"/>
  <c r="J100" i="194"/>
  <c r="J98" i="194"/>
  <c r="J54" i="194"/>
  <c r="J68" i="194"/>
  <c r="J137" i="194"/>
  <c r="J151" i="194"/>
  <c r="J179" i="194"/>
  <c r="J193" i="194"/>
  <c r="J117" i="194"/>
  <c r="J121" i="194" s="1"/>
  <c r="J130" i="194"/>
  <c r="J132" i="194"/>
  <c r="J144" i="194"/>
  <c r="J146" i="194"/>
  <c r="J158" i="194"/>
  <c r="J160" i="194"/>
  <c r="J172" i="194"/>
  <c r="J174" i="194"/>
  <c r="J186" i="194"/>
  <c r="J188" i="194"/>
  <c r="J114" i="194"/>
  <c r="J11" i="203"/>
  <c r="J69" i="203"/>
  <c r="J85" i="203"/>
  <c r="J17" i="203"/>
  <c r="J31" i="203"/>
  <c r="J10" i="203"/>
  <c r="J12" i="203"/>
  <c r="J24" i="203"/>
  <c r="J26" i="203"/>
  <c r="J38" i="203"/>
  <c r="J40" i="203"/>
  <c r="J57" i="203"/>
  <c r="J61" i="203" s="1"/>
  <c r="J71" i="203"/>
  <c r="J75" i="203" s="1"/>
  <c r="J84" i="203"/>
  <c r="J86" i="203"/>
  <c r="J101" i="203"/>
  <c r="J105" i="203" s="1"/>
  <c r="J100" i="203"/>
  <c r="J98" i="203"/>
  <c r="J54" i="203"/>
  <c r="J68" i="203"/>
  <c r="J151" i="203"/>
  <c r="J193" i="203"/>
  <c r="J117" i="203"/>
  <c r="J121" i="203" s="1"/>
  <c r="J130" i="203"/>
  <c r="J132" i="203"/>
  <c r="J144" i="203"/>
  <c r="J146" i="203"/>
  <c r="J158" i="203"/>
  <c r="J160" i="203"/>
  <c r="J172" i="203"/>
  <c r="J174" i="203"/>
  <c r="J186" i="203"/>
  <c r="J188" i="203"/>
  <c r="J114" i="203"/>
  <c r="J69" i="192"/>
  <c r="J10" i="192"/>
  <c r="J12" i="192"/>
  <c r="J24" i="192"/>
  <c r="J26" i="192"/>
  <c r="J38" i="192"/>
  <c r="J40" i="192"/>
  <c r="J55" i="192"/>
  <c r="J57" i="192"/>
  <c r="J61" i="192" s="1"/>
  <c r="J71" i="192"/>
  <c r="J75" i="192" s="1"/>
  <c r="J87" i="192"/>
  <c r="J91" i="192" s="1"/>
  <c r="J84" i="192"/>
  <c r="J86" i="192"/>
  <c r="J99" i="192"/>
  <c r="J115" i="192"/>
  <c r="J131" i="192"/>
  <c r="J137" i="192"/>
  <c r="J145" i="192"/>
  <c r="J151" i="192"/>
  <c r="J159" i="192"/>
  <c r="J187" i="192"/>
  <c r="J193" i="192"/>
  <c r="J98" i="192"/>
  <c r="J100" i="192"/>
  <c r="J117" i="192"/>
  <c r="J121" i="192" s="1"/>
  <c r="J130" i="192"/>
  <c r="J132" i="192"/>
  <c r="J144" i="192"/>
  <c r="J146" i="192"/>
  <c r="J158" i="192"/>
  <c r="J160" i="192"/>
  <c r="J172" i="192"/>
  <c r="J174" i="192"/>
  <c r="J186" i="192"/>
  <c r="J188" i="192"/>
  <c r="J114" i="192"/>
  <c r="J31" i="191"/>
  <c r="J91" i="191"/>
  <c r="J69" i="191"/>
  <c r="J10" i="191"/>
  <c r="J12" i="191"/>
  <c r="J24" i="191"/>
  <c r="J26" i="191"/>
  <c r="J38" i="191"/>
  <c r="J40" i="191"/>
  <c r="J55" i="191"/>
  <c r="J57" i="191"/>
  <c r="J61" i="191" s="1"/>
  <c r="J71" i="191"/>
  <c r="J75" i="191" s="1"/>
  <c r="J84" i="191"/>
  <c r="J86" i="191"/>
  <c r="J101" i="191"/>
  <c r="J105" i="191" s="1"/>
  <c r="J100" i="191"/>
  <c r="J98" i="191"/>
  <c r="J117" i="191"/>
  <c r="J121" i="191" s="1"/>
  <c r="J130" i="191"/>
  <c r="J132" i="191"/>
  <c r="J144" i="191"/>
  <c r="J146" i="191"/>
  <c r="J158" i="191"/>
  <c r="J160" i="191"/>
  <c r="J172" i="191"/>
  <c r="J174" i="191"/>
  <c r="J186" i="191"/>
  <c r="J188" i="191"/>
  <c r="J196" i="191" s="1"/>
  <c r="J114" i="191"/>
  <c r="J11" i="190"/>
  <c r="J61" i="190"/>
  <c r="J13" i="190"/>
  <c r="J17" i="190" s="1"/>
  <c r="J27" i="190"/>
  <c r="J31" i="190" s="1"/>
  <c r="J39" i="190"/>
  <c r="J41" i="190"/>
  <c r="J45" i="190" s="1"/>
  <c r="J54" i="190"/>
  <c r="J56" i="190"/>
  <c r="J68" i="190"/>
  <c r="J70" i="190"/>
  <c r="J85" i="190"/>
  <c r="J87" i="190"/>
  <c r="J91" i="190" s="1"/>
  <c r="J10" i="190"/>
  <c r="J24" i="190"/>
  <c r="J101" i="190"/>
  <c r="J105" i="190" s="1"/>
  <c r="J100" i="190"/>
  <c r="J99" i="190"/>
  <c r="J117" i="190"/>
  <c r="J121" i="190" s="1"/>
  <c r="J130" i="190"/>
  <c r="J132" i="190"/>
  <c r="J144" i="190"/>
  <c r="J146" i="190"/>
  <c r="J158" i="190"/>
  <c r="J160" i="190"/>
  <c r="J172" i="190"/>
  <c r="J174" i="190"/>
  <c r="J186" i="190"/>
  <c r="J188" i="190"/>
  <c r="J114" i="190"/>
  <c r="J91" i="189"/>
  <c r="J55" i="189"/>
  <c r="J10" i="189"/>
  <c r="J12" i="189"/>
  <c r="J24" i="189"/>
  <c r="J26" i="189"/>
  <c r="J38" i="189"/>
  <c r="J57" i="189"/>
  <c r="J61" i="189" s="1"/>
  <c r="J69" i="189"/>
  <c r="J71" i="189"/>
  <c r="J75" i="189" s="1"/>
  <c r="J84" i="189"/>
  <c r="J101" i="189"/>
  <c r="J105" i="189" s="1"/>
  <c r="J100" i="189"/>
  <c r="J98" i="189"/>
  <c r="J117" i="189"/>
  <c r="J121" i="189" s="1"/>
  <c r="J130" i="189"/>
  <c r="J132" i="189"/>
  <c r="J144" i="189"/>
  <c r="J146" i="189"/>
  <c r="J158" i="189"/>
  <c r="J160" i="189"/>
  <c r="J172" i="189"/>
  <c r="J174" i="189"/>
  <c r="J186" i="189"/>
  <c r="J188" i="189"/>
  <c r="J114" i="189"/>
  <c r="J11" i="188"/>
  <c r="J13" i="188"/>
  <c r="J17" i="188" s="1"/>
  <c r="J27" i="188"/>
  <c r="J31" i="188" s="1"/>
  <c r="J41" i="188"/>
  <c r="J45" i="188" s="1"/>
  <c r="J54" i="188"/>
  <c r="J56" i="188"/>
  <c r="J68" i="188"/>
  <c r="J70" i="188"/>
  <c r="J85" i="188"/>
  <c r="J87" i="188"/>
  <c r="J91" i="188" s="1"/>
  <c r="J10" i="188"/>
  <c r="J24" i="188"/>
  <c r="J38" i="188"/>
  <c r="J101" i="188"/>
  <c r="J105" i="188" s="1"/>
  <c r="J100" i="188"/>
  <c r="J99" i="188"/>
  <c r="J117" i="188"/>
  <c r="J121" i="188" s="1"/>
  <c r="J130" i="188"/>
  <c r="J132" i="188"/>
  <c r="J144" i="188"/>
  <c r="J146" i="188"/>
  <c r="J158" i="188"/>
  <c r="J160" i="188"/>
  <c r="J172" i="188"/>
  <c r="J174" i="188"/>
  <c r="J186" i="188"/>
  <c r="J188" i="188"/>
  <c r="J196" i="188" s="1"/>
  <c r="J114" i="188"/>
  <c r="J91" i="187"/>
  <c r="J10" i="187"/>
  <c r="J12" i="187"/>
  <c r="J24" i="187"/>
  <c r="J26" i="187"/>
  <c r="J38" i="187"/>
  <c r="J55" i="187"/>
  <c r="J57" i="187"/>
  <c r="J61" i="187" s="1"/>
  <c r="J69" i="187"/>
  <c r="J71" i="187"/>
  <c r="J75" i="187" s="1"/>
  <c r="J84" i="187"/>
  <c r="J86" i="187"/>
  <c r="J101" i="187"/>
  <c r="J105" i="187" s="1"/>
  <c r="J100" i="187"/>
  <c r="J98" i="187"/>
  <c r="J117" i="187"/>
  <c r="J121" i="187" s="1"/>
  <c r="J130" i="187"/>
  <c r="J132" i="187"/>
  <c r="J144" i="187"/>
  <c r="J146" i="187"/>
  <c r="J158" i="187"/>
  <c r="J160" i="187"/>
  <c r="J172" i="187"/>
  <c r="J174" i="187"/>
  <c r="J186" i="187"/>
  <c r="J188" i="187"/>
  <c r="J114" i="187"/>
  <c r="J69" i="186"/>
  <c r="J10" i="186"/>
  <c r="J12" i="186"/>
  <c r="J24" i="186"/>
  <c r="J26" i="186"/>
  <c r="J38" i="186"/>
  <c r="J40" i="186"/>
  <c r="J55" i="186"/>
  <c r="J57" i="186"/>
  <c r="J61" i="186" s="1"/>
  <c r="J71" i="186"/>
  <c r="J75" i="186" s="1"/>
  <c r="J84" i="186"/>
  <c r="J86" i="186"/>
  <c r="J101" i="186"/>
  <c r="J105" i="186" s="1"/>
  <c r="J100" i="186"/>
  <c r="J98" i="186"/>
  <c r="J117" i="186"/>
  <c r="J121" i="186" s="1"/>
  <c r="J130" i="186"/>
  <c r="J132" i="186"/>
  <c r="J144" i="186"/>
  <c r="J146" i="186"/>
  <c r="J158" i="186"/>
  <c r="J160" i="186"/>
  <c r="J172" i="186"/>
  <c r="J174" i="186"/>
  <c r="J186" i="186"/>
  <c r="J188" i="186"/>
  <c r="J114" i="186"/>
  <c r="J85" i="185"/>
  <c r="J61" i="185"/>
  <c r="J11" i="185"/>
  <c r="J13" i="185"/>
  <c r="J17" i="185" s="1"/>
  <c r="J25" i="185"/>
  <c r="J27" i="185"/>
  <c r="J31" i="185" s="1"/>
  <c r="J39" i="185"/>
  <c r="J41" i="185"/>
  <c r="J45" i="185" s="1"/>
  <c r="J54" i="185"/>
  <c r="J56" i="185"/>
  <c r="J68" i="185"/>
  <c r="J70" i="185"/>
  <c r="J87" i="185"/>
  <c r="J91" i="185" s="1"/>
  <c r="J101" i="185"/>
  <c r="J105" i="185" s="1"/>
  <c r="J100" i="185"/>
  <c r="J99" i="185"/>
  <c r="J117" i="185"/>
  <c r="J121" i="185" s="1"/>
  <c r="J130" i="185"/>
  <c r="J132" i="185"/>
  <c r="J144" i="185"/>
  <c r="J146" i="185"/>
  <c r="J158" i="185"/>
  <c r="J160" i="185"/>
  <c r="J172" i="185"/>
  <c r="J174" i="185"/>
  <c r="J186" i="185"/>
  <c r="J188" i="185"/>
  <c r="J114" i="185"/>
  <c r="J31" i="184"/>
  <c r="J45" i="184"/>
  <c r="J91" i="184"/>
  <c r="J25" i="184"/>
  <c r="J10" i="184"/>
  <c r="J12" i="184"/>
  <c r="J24" i="184"/>
  <c r="J26" i="184"/>
  <c r="J38" i="184"/>
  <c r="J40" i="184"/>
  <c r="J55" i="184"/>
  <c r="J57" i="184"/>
  <c r="J61" i="184" s="1"/>
  <c r="J69" i="184"/>
  <c r="J71" i="184"/>
  <c r="J75" i="184" s="1"/>
  <c r="J84" i="184"/>
  <c r="J101" i="184"/>
  <c r="J105" i="184" s="1"/>
  <c r="J100" i="184"/>
  <c r="J98" i="184"/>
  <c r="J117" i="184"/>
  <c r="J121" i="184" s="1"/>
  <c r="J130" i="184"/>
  <c r="J132" i="184"/>
  <c r="J144" i="184"/>
  <c r="J146" i="184"/>
  <c r="J158" i="184"/>
  <c r="J160" i="184"/>
  <c r="J172" i="184"/>
  <c r="J174" i="184"/>
  <c r="J186" i="184"/>
  <c r="J188" i="184"/>
  <c r="J114" i="184"/>
  <c r="J198" i="184" l="1"/>
  <c r="J200" i="192"/>
  <c r="J196" i="203"/>
  <c r="J196" i="201"/>
  <c r="J196" i="194"/>
  <c r="O10" i="185"/>
  <c r="O7" i="189"/>
  <c r="O10" i="191"/>
  <c r="O9" i="201"/>
  <c r="J196" i="200"/>
  <c r="N12" i="198"/>
  <c r="J196" i="198"/>
  <c r="J197" i="197"/>
  <c r="N12" i="197"/>
  <c r="O6" i="195"/>
  <c r="O7" i="194"/>
  <c r="J198" i="189"/>
  <c r="N8" i="186"/>
  <c r="N11" i="196"/>
  <c r="O10" i="192"/>
  <c r="J198" i="190"/>
  <c r="O7" i="190"/>
  <c r="N9" i="188"/>
  <c r="N8" i="187"/>
  <c r="N11" i="184"/>
  <c r="N102" i="192"/>
  <c r="N66" i="188"/>
  <c r="O65" i="203"/>
  <c r="N16" i="196"/>
  <c r="O115" i="198"/>
  <c r="P100" i="203"/>
  <c r="N115" i="199"/>
  <c r="N13" i="199"/>
  <c r="N14" i="200"/>
  <c r="O92" i="195"/>
  <c r="M104" i="189"/>
  <c r="L101" i="185"/>
  <c r="O96" i="182"/>
  <c r="O21" i="171" l="1"/>
  <c r="O22" i="171" s="1"/>
  <c r="N18" i="170" l="1"/>
  <c r="N20" i="168" l="1"/>
  <c r="J34" i="168" l="1"/>
  <c r="K12" i="156" l="1"/>
  <c r="I192" i="152" l="1"/>
  <c r="H192" i="152"/>
  <c r="G192" i="152"/>
  <c r="F192" i="152"/>
  <c r="E192" i="152"/>
  <c r="D192" i="152"/>
  <c r="C192" i="152"/>
  <c r="J191" i="152"/>
  <c r="J190" i="152"/>
  <c r="K189" i="152"/>
  <c r="K193" i="152" s="1"/>
  <c r="I189" i="152"/>
  <c r="I193" i="152" s="1"/>
  <c r="H189" i="152"/>
  <c r="H193" i="152" s="1"/>
  <c r="G189" i="152"/>
  <c r="G193" i="152" s="1"/>
  <c r="F189" i="152"/>
  <c r="F193" i="152" s="1"/>
  <c r="E189" i="152"/>
  <c r="E193" i="152" s="1"/>
  <c r="D189" i="152"/>
  <c r="D193" i="152" s="1"/>
  <c r="C189" i="152"/>
  <c r="C193" i="152" s="1"/>
  <c r="K188" i="152"/>
  <c r="I188" i="152"/>
  <c r="H188" i="152"/>
  <c r="G188" i="152"/>
  <c r="F188" i="152"/>
  <c r="E188" i="152"/>
  <c r="D188" i="152"/>
  <c r="C188" i="152"/>
  <c r="K186" i="152"/>
  <c r="K187" i="152" s="1"/>
  <c r="I186" i="152"/>
  <c r="I187" i="152" s="1"/>
  <c r="H186" i="152"/>
  <c r="H187" i="152" s="1"/>
  <c r="G186" i="152"/>
  <c r="G187" i="152" s="1"/>
  <c r="F186" i="152"/>
  <c r="F187" i="152" s="1"/>
  <c r="E186" i="152"/>
  <c r="E187" i="152" s="1"/>
  <c r="D186" i="152"/>
  <c r="D187" i="152" s="1"/>
  <c r="C186" i="152"/>
  <c r="C187" i="152" s="1"/>
  <c r="J185" i="152"/>
  <c r="J184" i="152"/>
  <c r="J183" i="152"/>
  <c r="J182" i="152"/>
  <c r="J181" i="152"/>
  <c r="I178" i="152"/>
  <c r="H178" i="152"/>
  <c r="G178" i="152"/>
  <c r="F178" i="152"/>
  <c r="E178" i="152"/>
  <c r="D178" i="152"/>
  <c r="C178" i="152"/>
  <c r="J177" i="152"/>
  <c r="J176" i="152"/>
  <c r="K175" i="152"/>
  <c r="K179" i="152" s="1"/>
  <c r="I175" i="152"/>
  <c r="I179" i="152" s="1"/>
  <c r="H175" i="152"/>
  <c r="H179" i="152" s="1"/>
  <c r="G175" i="152"/>
  <c r="G179" i="152" s="1"/>
  <c r="F175" i="152"/>
  <c r="F179" i="152" s="1"/>
  <c r="E175" i="152"/>
  <c r="E179" i="152" s="1"/>
  <c r="D175" i="152"/>
  <c r="D179" i="152" s="1"/>
  <c r="C175" i="152"/>
  <c r="C179" i="152" s="1"/>
  <c r="K174" i="152"/>
  <c r="I174" i="152"/>
  <c r="H174" i="152"/>
  <c r="G174" i="152"/>
  <c r="F174" i="152"/>
  <c r="E174" i="152"/>
  <c r="D174" i="152"/>
  <c r="C174" i="152"/>
  <c r="K172" i="152"/>
  <c r="K173" i="152" s="1"/>
  <c r="I172" i="152"/>
  <c r="I173" i="152" s="1"/>
  <c r="H172" i="152"/>
  <c r="H173" i="152" s="1"/>
  <c r="G172" i="152"/>
  <c r="G173" i="152" s="1"/>
  <c r="F172" i="152"/>
  <c r="F173" i="152" s="1"/>
  <c r="E172" i="152"/>
  <c r="E173" i="152" s="1"/>
  <c r="D172" i="152"/>
  <c r="D173" i="152" s="1"/>
  <c r="C172" i="152"/>
  <c r="C173" i="152" s="1"/>
  <c r="J171" i="152"/>
  <c r="J170" i="152"/>
  <c r="J169" i="152"/>
  <c r="J168" i="152"/>
  <c r="J167" i="152"/>
  <c r="I164" i="152"/>
  <c r="H164" i="152"/>
  <c r="G164" i="152"/>
  <c r="F164" i="152"/>
  <c r="E164" i="152"/>
  <c r="D164" i="152"/>
  <c r="C164" i="152"/>
  <c r="J163" i="152"/>
  <c r="J162" i="152"/>
  <c r="K161" i="152"/>
  <c r="K165" i="152" s="1"/>
  <c r="I165" i="152"/>
  <c r="H165" i="152"/>
  <c r="G165" i="152"/>
  <c r="F165" i="152"/>
  <c r="E165" i="152"/>
  <c r="D165" i="152"/>
  <c r="C165" i="152"/>
  <c r="K160" i="152"/>
  <c r="K158" i="152"/>
  <c r="K159" i="152" s="1"/>
  <c r="J157" i="152"/>
  <c r="J156" i="152"/>
  <c r="J155" i="152"/>
  <c r="J154" i="152"/>
  <c r="J153" i="152"/>
  <c r="I150" i="152"/>
  <c r="H150" i="152"/>
  <c r="G150" i="152"/>
  <c r="F150" i="152"/>
  <c r="E150" i="152"/>
  <c r="D150" i="152"/>
  <c r="C150" i="152"/>
  <c r="J149" i="152"/>
  <c r="J148" i="152"/>
  <c r="K147" i="152"/>
  <c r="K151" i="152" s="1"/>
  <c r="I151" i="152"/>
  <c r="H151" i="152"/>
  <c r="G151" i="152"/>
  <c r="F151" i="152"/>
  <c r="E151" i="152"/>
  <c r="D151" i="152"/>
  <c r="C151" i="152"/>
  <c r="K146" i="152"/>
  <c r="K144" i="152"/>
  <c r="K145" i="152" s="1"/>
  <c r="J143" i="152"/>
  <c r="J142" i="152"/>
  <c r="J141" i="152"/>
  <c r="J140" i="152"/>
  <c r="J139" i="152"/>
  <c r="I136" i="152"/>
  <c r="H136" i="152"/>
  <c r="G136" i="152"/>
  <c r="F136" i="152"/>
  <c r="E136" i="152"/>
  <c r="D136" i="152"/>
  <c r="C136" i="152"/>
  <c r="J135" i="152"/>
  <c r="J134" i="152"/>
  <c r="K133" i="152"/>
  <c r="K137" i="152" s="1"/>
  <c r="I137" i="152"/>
  <c r="H137" i="152"/>
  <c r="G137" i="152"/>
  <c r="F137" i="152"/>
  <c r="E137" i="152"/>
  <c r="D137" i="152"/>
  <c r="C137" i="152"/>
  <c r="K132" i="152"/>
  <c r="K130" i="152"/>
  <c r="K131" i="152" s="1"/>
  <c r="J131" i="152"/>
  <c r="J129" i="152"/>
  <c r="J128" i="152"/>
  <c r="J127" i="152"/>
  <c r="J126" i="152"/>
  <c r="J125" i="152"/>
  <c r="I120" i="152"/>
  <c r="H120" i="152"/>
  <c r="G120" i="152"/>
  <c r="F120" i="152"/>
  <c r="E120" i="152"/>
  <c r="D120" i="152"/>
  <c r="C120" i="152"/>
  <c r="J119" i="152"/>
  <c r="J118" i="152"/>
  <c r="K117" i="152"/>
  <c r="K121" i="152" s="1"/>
  <c r="I117" i="152"/>
  <c r="I121" i="152" s="1"/>
  <c r="H117" i="152"/>
  <c r="H121" i="152" s="1"/>
  <c r="G117" i="152"/>
  <c r="G121" i="152" s="1"/>
  <c r="F117" i="152"/>
  <c r="F121" i="152" s="1"/>
  <c r="E117" i="152"/>
  <c r="E121" i="152" s="1"/>
  <c r="D117" i="152"/>
  <c r="D121" i="152" s="1"/>
  <c r="C117" i="152"/>
  <c r="C121" i="152" s="1"/>
  <c r="K116" i="152"/>
  <c r="I116" i="152"/>
  <c r="H116" i="152"/>
  <c r="G116" i="152"/>
  <c r="F116" i="152"/>
  <c r="E116" i="152"/>
  <c r="D116" i="152"/>
  <c r="C116" i="152"/>
  <c r="K114" i="152"/>
  <c r="K115" i="152" s="1"/>
  <c r="I114" i="152"/>
  <c r="I115" i="152" s="1"/>
  <c r="H114" i="152"/>
  <c r="H115" i="152" s="1"/>
  <c r="G114" i="152"/>
  <c r="G115" i="152" s="1"/>
  <c r="F114" i="152"/>
  <c r="F115" i="152" s="1"/>
  <c r="E114" i="152"/>
  <c r="E115" i="152" s="1"/>
  <c r="D114" i="152"/>
  <c r="D115" i="152" s="1"/>
  <c r="C114" i="152"/>
  <c r="C115" i="152" s="1"/>
  <c r="J113" i="152"/>
  <c r="J112" i="152"/>
  <c r="J111" i="152"/>
  <c r="J110" i="152"/>
  <c r="J109" i="152"/>
  <c r="I104" i="152"/>
  <c r="H104" i="152"/>
  <c r="G104" i="152"/>
  <c r="F104" i="152"/>
  <c r="E104" i="152"/>
  <c r="D104" i="152"/>
  <c r="C104" i="152"/>
  <c r="J103" i="152"/>
  <c r="J102" i="152"/>
  <c r="K101" i="152"/>
  <c r="K105" i="152" s="1"/>
  <c r="I105" i="152"/>
  <c r="H105" i="152"/>
  <c r="G105" i="152"/>
  <c r="F105" i="152"/>
  <c r="E105" i="152"/>
  <c r="D105" i="152"/>
  <c r="C105" i="152"/>
  <c r="K100" i="152"/>
  <c r="K98" i="152"/>
  <c r="K99" i="152" s="1"/>
  <c r="J98" i="152"/>
  <c r="J97" i="152"/>
  <c r="J96" i="152"/>
  <c r="J95" i="152"/>
  <c r="J94" i="152"/>
  <c r="J93" i="152"/>
  <c r="I90" i="152"/>
  <c r="H90" i="152"/>
  <c r="G90" i="152"/>
  <c r="F90" i="152"/>
  <c r="E90" i="152"/>
  <c r="D90" i="152"/>
  <c r="C90" i="152"/>
  <c r="J89" i="152"/>
  <c r="J88" i="152"/>
  <c r="K87" i="152"/>
  <c r="K91" i="152" s="1"/>
  <c r="I91" i="152"/>
  <c r="H91" i="152"/>
  <c r="G91" i="152"/>
  <c r="F91" i="152"/>
  <c r="E91" i="152"/>
  <c r="D91" i="152"/>
  <c r="C91" i="152"/>
  <c r="K86" i="152"/>
  <c r="K84" i="152"/>
  <c r="K85" i="152" s="1"/>
  <c r="J83" i="152"/>
  <c r="J82" i="152"/>
  <c r="J81" i="152"/>
  <c r="J80" i="152"/>
  <c r="J79" i="152"/>
  <c r="I74" i="152"/>
  <c r="H74" i="152"/>
  <c r="G74" i="152"/>
  <c r="F74" i="152"/>
  <c r="E74" i="152"/>
  <c r="D74" i="152"/>
  <c r="C74" i="152"/>
  <c r="J73" i="152"/>
  <c r="J72" i="152"/>
  <c r="K71" i="152"/>
  <c r="K75" i="152" s="1"/>
  <c r="I75" i="152"/>
  <c r="H75" i="152"/>
  <c r="G75" i="152"/>
  <c r="F75" i="152"/>
  <c r="E75" i="152"/>
  <c r="D75" i="152"/>
  <c r="C75" i="152"/>
  <c r="K70" i="152"/>
  <c r="K68" i="152"/>
  <c r="K69" i="152" s="1"/>
  <c r="J67" i="152"/>
  <c r="J66" i="152"/>
  <c r="J65" i="152"/>
  <c r="J64" i="152"/>
  <c r="J63" i="152"/>
  <c r="I60" i="152"/>
  <c r="H60" i="152"/>
  <c r="G60" i="152"/>
  <c r="F60" i="152"/>
  <c r="E60" i="152"/>
  <c r="D60" i="152"/>
  <c r="C60" i="152"/>
  <c r="J59" i="152"/>
  <c r="J58" i="152"/>
  <c r="K57" i="152"/>
  <c r="K61" i="152" s="1"/>
  <c r="I61" i="152"/>
  <c r="H61" i="152"/>
  <c r="G61" i="152"/>
  <c r="F61" i="152"/>
  <c r="E61" i="152"/>
  <c r="D61" i="152"/>
  <c r="C61" i="152"/>
  <c r="K56" i="152"/>
  <c r="K54" i="152"/>
  <c r="K55" i="152" s="1"/>
  <c r="J53" i="152"/>
  <c r="J52" i="152"/>
  <c r="J51" i="152"/>
  <c r="J50" i="152"/>
  <c r="J49" i="152"/>
  <c r="I44" i="152"/>
  <c r="H44" i="152"/>
  <c r="G44" i="152"/>
  <c r="F44" i="152"/>
  <c r="E44" i="152"/>
  <c r="D44" i="152"/>
  <c r="C44" i="152"/>
  <c r="J43" i="152"/>
  <c r="J42" i="152"/>
  <c r="K41" i="152"/>
  <c r="K45" i="152" s="1"/>
  <c r="I45" i="152"/>
  <c r="H45" i="152"/>
  <c r="G45" i="152"/>
  <c r="F45" i="152"/>
  <c r="E45" i="152"/>
  <c r="D45" i="152"/>
  <c r="C45" i="152"/>
  <c r="K40" i="152"/>
  <c r="K38" i="152"/>
  <c r="K39" i="152" s="1"/>
  <c r="J37" i="152"/>
  <c r="J36" i="152"/>
  <c r="J35" i="152"/>
  <c r="J34" i="152"/>
  <c r="J33" i="152"/>
  <c r="I30" i="152"/>
  <c r="H30" i="152"/>
  <c r="G30" i="152"/>
  <c r="F30" i="152"/>
  <c r="E30" i="152"/>
  <c r="D30" i="152"/>
  <c r="C30" i="152"/>
  <c r="J29" i="152"/>
  <c r="J28" i="152"/>
  <c r="K27" i="152"/>
  <c r="K31" i="152" s="1"/>
  <c r="I31" i="152"/>
  <c r="H31" i="152"/>
  <c r="G31" i="152"/>
  <c r="F31" i="152"/>
  <c r="E31" i="152"/>
  <c r="D31" i="152"/>
  <c r="C31" i="152"/>
  <c r="K26" i="152"/>
  <c r="K24" i="152"/>
  <c r="K25" i="152" s="1"/>
  <c r="J23" i="152"/>
  <c r="J22" i="152"/>
  <c r="J21" i="152"/>
  <c r="J20" i="152"/>
  <c r="J19" i="152"/>
  <c r="I16" i="152"/>
  <c r="H16" i="152"/>
  <c r="G16" i="152"/>
  <c r="F16" i="152"/>
  <c r="E16" i="152"/>
  <c r="D16" i="152"/>
  <c r="C16" i="152"/>
  <c r="J15" i="152"/>
  <c r="J14" i="152"/>
  <c r="K13" i="152"/>
  <c r="K17" i="152" s="1"/>
  <c r="I13" i="152"/>
  <c r="I17" i="152" s="1"/>
  <c r="H13" i="152"/>
  <c r="H17" i="152" s="1"/>
  <c r="G13" i="152"/>
  <c r="G17" i="152" s="1"/>
  <c r="F13" i="152"/>
  <c r="F17" i="152" s="1"/>
  <c r="E13" i="152"/>
  <c r="E17" i="152" s="1"/>
  <c r="D13" i="152"/>
  <c r="D17" i="152" s="1"/>
  <c r="C13" i="152"/>
  <c r="C17" i="152" s="1"/>
  <c r="K12" i="152"/>
  <c r="I12" i="152"/>
  <c r="H12" i="152"/>
  <c r="G12" i="152"/>
  <c r="F12" i="152"/>
  <c r="E12" i="152"/>
  <c r="D12" i="152"/>
  <c r="C12" i="152"/>
  <c r="K11" i="152"/>
  <c r="K10" i="152"/>
  <c r="I10" i="152"/>
  <c r="I11" i="152" s="1"/>
  <c r="H10" i="152"/>
  <c r="H11" i="152" s="1"/>
  <c r="G10" i="152"/>
  <c r="G11" i="152" s="1"/>
  <c r="F10" i="152"/>
  <c r="F11" i="152" s="1"/>
  <c r="E10" i="152"/>
  <c r="E11" i="152" s="1"/>
  <c r="D10" i="152"/>
  <c r="D11" i="152" s="1"/>
  <c r="C10" i="152"/>
  <c r="C11" i="152" s="1"/>
  <c r="J9" i="152"/>
  <c r="J8" i="152"/>
  <c r="J7" i="152"/>
  <c r="J6" i="152"/>
  <c r="J5" i="152"/>
  <c r="I192" i="151"/>
  <c r="H192" i="151"/>
  <c r="G192" i="151"/>
  <c r="F192" i="151"/>
  <c r="E192" i="151"/>
  <c r="D192" i="151"/>
  <c r="C192" i="151"/>
  <c r="J191" i="151"/>
  <c r="J190" i="151"/>
  <c r="K189" i="151"/>
  <c r="K193" i="151" s="1"/>
  <c r="I189" i="151"/>
  <c r="I193" i="151" s="1"/>
  <c r="H189" i="151"/>
  <c r="H193" i="151" s="1"/>
  <c r="G189" i="151"/>
  <c r="G193" i="151" s="1"/>
  <c r="F189" i="151"/>
  <c r="F193" i="151" s="1"/>
  <c r="E189" i="151"/>
  <c r="E193" i="151" s="1"/>
  <c r="D189" i="151"/>
  <c r="D193" i="151" s="1"/>
  <c r="C189" i="151"/>
  <c r="C193" i="151" s="1"/>
  <c r="K188" i="151"/>
  <c r="I188" i="151"/>
  <c r="H188" i="151"/>
  <c r="G188" i="151"/>
  <c r="F188" i="151"/>
  <c r="E188" i="151"/>
  <c r="D188" i="151"/>
  <c r="C188" i="151"/>
  <c r="K186" i="151"/>
  <c r="K187" i="151" s="1"/>
  <c r="I186" i="151"/>
  <c r="I187" i="151" s="1"/>
  <c r="H186" i="151"/>
  <c r="H187" i="151" s="1"/>
  <c r="G186" i="151"/>
  <c r="G187" i="151" s="1"/>
  <c r="F186" i="151"/>
  <c r="F187" i="151" s="1"/>
  <c r="E186" i="151"/>
  <c r="E187" i="151" s="1"/>
  <c r="D186" i="151"/>
  <c r="D187" i="151" s="1"/>
  <c r="C186" i="151"/>
  <c r="C187" i="151" s="1"/>
  <c r="J185" i="151"/>
  <c r="J184" i="151"/>
  <c r="J183" i="151"/>
  <c r="J182" i="151"/>
  <c r="J181" i="151"/>
  <c r="I178" i="151"/>
  <c r="H178" i="151"/>
  <c r="G178" i="151"/>
  <c r="F178" i="151"/>
  <c r="E178" i="151"/>
  <c r="D178" i="151"/>
  <c r="C178" i="151"/>
  <c r="J177" i="151"/>
  <c r="J176" i="151"/>
  <c r="K175" i="151"/>
  <c r="K179" i="151" s="1"/>
  <c r="I175" i="151"/>
  <c r="I179" i="151" s="1"/>
  <c r="H175" i="151"/>
  <c r="H179" i="151" s="1"/>
  <c r="G175" i="151"/>
  <c r="G179" i="151" s="1"/>
  <c r="F175" i="151"/>
  <c r="F179" i="151" s="1"/>
  <c r="E175" i="151"/>
  <c r="E179" i="151" s="1"/>
  <c r="D175" i="151"/>
  <c r="D179" i="151" s="1"/>
  <c r="C175" i="151"/>
  <c r="C179" i="151" s="1"/>
  <c r="K174" i="151"/>
  <c r="I174" i="151"/>
  <c r="H174" i="151"/>
  <c r="G174" i="151"/>
  <c r="F174" i="151"/>
  <c r="E174" i="151"/>
  <c r="D174" i="151"/>
  <c r="C174" i="151"/>
  <c r="K172" i="151"/>
  <c r="K173" i="151" s="1"/>
  <c r="I172" i="151"/>
  <c r="I173" i="151" s="1"/>
  <c r="H172" i="151"/>
  <c r="H173" i="151" s="1"/>
  <c r="G172" i="151"/>
  <c r="G173" i="151" s="1"/>
  <c r="F172" i="151"/>
  <c r="F173" i="151" s="1"/>
  <c r="E172" i="151"/>
  <c r="E173" i="151" s="1"/>
  <c r="D172" i="151"/>
  <c r="D173" i="151" s="1"/>
  <c r="C172" i="151"/>
  <c r="C173" i="151" s="1"/>
  <c r="J171" i="151"/>
  <c r="J170" i="151"/>
  <c r="J169" i="151"/>
  <c r="J168" i="151"/>
  <c r="J167" i="151"/>
  <c r="I164" i="151"/>
  <c r="H164" i="151"/>
  <c r="G164" i="151"/>
  <c r="F164" i="151"/>
  <c r="E164" i="151"/>
  <c r="D164" i="151"/>
  <c r="C164" i="151"/>
  <c r="J163" i="151"/>
  <c r="J162" i="151"/>
  <c r="K161" i="151"/>
  <c r="K165" i="151" s="1"/>
  <c r="I161" i="151"/>
  <c r="I165" i="151" s="1"/>
  <c r="H161" i="151"/>
  <c r="H165" i="151" s="1"/>
  <c r="G161" i="151"/>
  <c r="G165" i="151" s="1"/>
  <c r="F161" i="151"/>
  <c r="F165" i="151" s="1"/>
  <c r="E161" i="151"/>
  <c r="E165" i="151" s="1"/>
  <c r="D161" i="151"/>
  <c r="D165" i="151" s="1"/>
  <c r="C161" i="151"/>
  <c r="C165" i="151" s="1"/>
  <c r="K160" i="151"/>
  <c r="I160" i="151"/>
  <c r="H160" i="151"/>
  <c r="G160" i="151"/>
  <c r="F160" i="151"/>
  <c r="E160" i="151"/>
  <c r="D160" i="151"/>
  <c r="C160" i="151"/>
  <c r="K158" i="151"/>
  <c r="K159" i="151" s="1"/>
  <c r="I158" i="151"/>
  <c r="I159" i="151" s="1"/>
  <c r="H158" i="151"/>
  <c r="H159" i="151" s="1"/>
  <c r="G158" i="151"/>
  <c r="G159" i="151" s="1"/>
  <c r="F158" i="151"/>
  <c r="F159" i="151" s="1"/>
  <c r="E158" i="151"/>
  <c r="E159" i="151" s="1"/>
  <c r="D158" i="151"/>
  <c r="D159" i="151" s="1"/>
  <c r="C158" i="151"/>
  <c r="C159" i="151" s="1"/>
  <c r="J157" i="151"/>
  <c r="J156" i="151"/>
  <c r="J155" i="151"/>
  <c r="J154" i="151"/>
  <c r="J153" i="151"/>
  <c r="I150" i="151"/>
  <c r="H150" i="151"/>
  <c r="G150" i="151"/>
  <c r="F150" i="151"/>
  <c r="E150" i="151"/>
  <c r="D150" i="151"/>
  <c r="C150" i="151"/>
  <c r="J149" i="151"/>
  <c r="J148" i="151"/>
  <c r="K147" i="151"/>
  <c r="K151" i="151" s="1"/>
  <c r="I147" i="151"/>
  <c r="I151" i="151" s="1"/>
  <c r="H147" i="151"/>
  <c r="H151" i="151" s="1"/>
  <c r="G147" i="151"/>
  <c r="G151" i="151" s="1"/>
  <c r="F147" i="151"/>
  <c r="F151" i="151" s="1"/>
  <c r="E147" i="151"/>
  <c r="E151" i="151" s="1"/>
  <c r="D147" i="151"/>
  <c r="D151" i="151" s="1"/>
  <c r="C147" i="151"/>
  <c r="C151" i="151" s="1"/>
  <c r="K146" i="151"/>
  <c r="I146" i="151"/>
  <c r="H146" i="151"/>
  <c r="G146" i="151"/>
  <c r="F146" i="151"/>
  <c r="E146" i="151"/>
  <c r="D146" i="151"/>
  <c r="C146" i="151"/>
  <c r="K144" i="151"/>
  <c r="K145" i="151" s="1"/>
  <c r="I144" i="151"/>
  <c r="I145" i="151" s="1"/>
  <c r="H144" i="151"/>
  <c r="H145" i="151" s="1"/>
  <c r="G144" i="151"/>
  <c r="G145" i="151" s="1"/>
  <c r="F144" i="151"/>
  <c r="F145" i="151" s="1"/>
  <c r="E144" i="151"/>
  <c r="E145" i="151" s="1"/>
  <c r="D144" i="151"/>
  <c r="D145" i="151" s="1"/>
  <c r="C144" i="151"/>
  <c r="C145" i="151" s="1"/>
  <c r="J143" i="151"/>
  <c r="J142" i="151"/>
  <c r="J141" i="151"/>
  <c r="J140" i="151"/>
  <c r="J139" i="151"/>
  <c r="I136" i="151"/>
  <c r="H136" i="151"/>
  <c r="G136" i="151"/>
  <c r="F136" i="151"/>
  <c r="E136" i="151"/>
  <c r="D136" i="151"/>
  <c r="C136" i="151"/>
  <c r="J135" i="151"/>
  <c r="J134" i="151"/>
  <c r="K133" i="151"/>
  <c r="K137" i="151" s="1"/>
  <c r="I133" i="151"/>
  <c r="I137" i="151" s="1"/>
  <c r="H133" i="151"/>
  <c r="H137" i="151" s="1"/>
  <c r="G133" i="151"/>
  <c r="G137" i="151" s="1"/>
  <c r="F133" i="151"/>
  <c r="F137" i="151" s="1"/>
  <c r="E133" i="151"/>
  <c r="E137" i="151" s="1"/>
  <c r="D133" i="151"/>
  <c r="D137" i="151" s="1"/>
  <c r="C133" i="151"/>
  <c r="C137" i="151" s="1"/>
  <c r="K132" i="151"/>
  <c r="I132" i="151"/>
  <c r="H132" i="151"/>
  <c r="G132" i="151"/>
  <c r="F132" i="151"/>
  <c r="E132" i="151"/>
  <c r="D132" i="151"/>
  <c r="C132" i="151"/>
  <c r="K130" i="151"/>
  <c r="K131" i="151" s="1"/>
  <c r="I130" i="151"/>
  <c r="I131" i="151" s="1"/>
  <c r="H130" i="151"/>
  <c r="H131" i="151" s="1"/>
  <c r="G130" i="151"/>
  <c r="G131" i="151" s="1"/>
  <c r="F130" i="151"/>
  <c r="F131" i="151" s="1"/>
  <c r="E130" i="151"/>
  <c r="E131" i="151" s="1"/>
  <c r="D130" i="151"/>
  <c r="D131" i="151" s="1"/>
  <c r="C130" i="151"/>
  <c r="C131" i="151" s="1"/>
  <c r="J129" i="151"/>
  <c r="J128" i="151"/>
  <c r="J127" i="151"/>
  <c r="J126" i="151"/>
  <c r="J125" i="151"/>
  <c r="I120" i="151"/>
  <c r="H120" i="151"/>
  <c r="G120" i="151"/>
  <c r="F120" i="151"/>
  <c r="E120" i="151"/>
  <c r="D120" i="151"/>
  <c r="C120" i="151"/>
  <c r="J119" i="151"/>
  <c r="J118" i="151"/>
  <c r="K117" i="151"/>
  <c r="K121" i="151" s="1"/>
  <c r="I117" i="151"/>
  <c r="I121" i="151" s="1"/>
  <c r="H117" i="151"/>
  <c r="H121" i="151" s="1"/>
  <c r="G117" i="151"/>
  <c r="G121" i="151" s="1"/>
  <c r="F117" i="151"/>
  <c r="F121" i="151" s="1"/>
  <c r="E117" i="151"/>
  <c r="E121" i="151" s="1"/>
  <c r="D117" i="151"/>
  <c r="D121" i="151" s="1"/>
  <c r="C117" i="151"/>
  <c r="C121" i="151" s="1"/>
  <c r="K116" i="151"/>
  <c r="I116" i="151"/>
  <c r="H116" i="151"/>
  <c r="G116" i="151"/>
  <c r="F116" i="151"/>
  <c r="E116" i="151"/>
  <c r="D116" i="151"/>
  <c r="C116" i="151"/>
  <c r="K114" i="151"/>
  <c r="K115" i="151" s="1"/>
  <c r="I114" i="151"/>
  <c r="I115" i="151" s="1"/>
  <c r="H114" i="151"/>
  <c r="H115" i="151" s="1"/>
  <c r="G114" i="151"/>
  <c r="G115" i="151" s="1"/>
  <c r="F114" i="151"/>
  <c r="F115" i="151" s="1"/>
  <c r="E114" i="151"/>
  <c r="E115" i="151" s="1"/>
  <c r="D114" i="151"/>
  <c r="D115" i="151" s="1"/>
  <c r="C114" i="151"/>
  <c r="C115" i="151" s="1"/>
  <c r="J113" i="151"/>
  <c r="J112" i="151"/>
  <c r="J111" i="151"/>
  <c r="J110" i="151"/>
  <c r="J109" i="151"/>
  <c r="I104" i="151"/>
  <c r="H104" i="151"/>
  <c r="G104" i="151"/>
  <c r="F104" i="151"/>
  <c r="E104" i="151"/>
  <c r="D104" i="151"/>
  <c r="C104" i="151"/>
  <c r="J103" i="151"/>
  <c r="J102" i="151"/>
  <c r="K101" i="151"/>
  <c r="K105" i="151" s="1"/>
  <c r="I105" i="151"/>
  <c r="H105" i="151"/>
  <c r="G105" i="151"/>
  <c r="F105" i="151"/>
  <c r="E105" i="151"/>
  <c r="D105" i="151"/>
  <c r="C105" i="151"/>
  <c r="K100" i="151"/>
  <c r="K98" i="151"/>
  <c r="K99" i="151" s="1"/>
  <c r="J99" i="151"/>
  <c r="J97" i="151"/>
  <c r="J96" i="151"/>
  <c r="J95" i="151"/>
  <c r="J94" i="151"/>
  <c r="J93" i="151"/>
  <c r="C91" i="151"/>
  <c r="I90" i="151"/>
  <c r="H90" i="151"/>
  <c r="G90" i="151"/>
  <c r="F90" i="151"/>
  <c r="E90" i="151"/>
  <c r="D90" i="151"/>
  <c r="C90" i="151"/>
  <c r="J89" i="151"/>
  <c r="J88" i="151"/>
  <c r="K87" i="151"/>
  <c r="K91" i="151" s="1"/>
  <c r="I91" i="151"/>
  <c r="H91" i="151"/>
  <c r="G91" i="151"/>
  <c r="F91" i="151"/>
  <c r="E91" i="151"/>
  <c r="D91" i="151"/>
  <c r="K86" i="151"/>
  <c r="K84" i="151"/>
  <c r="K85" i="151" s="1"/>
  <c r="J83" i="151"/>
  <c r="J82" i="151"/>
  <c r="J81" i="151"/>
  <c r="J80" i="151"/>
  <c r="J79" i="151"/>
  <c r="H75" i="151"/>
  <c r="F75" i="151"/>
  <c r="D75" i="151"/>
  <c r="I74" i="151"/>
  <c r="H74" i="151"/>
  <c r="G74" i="151"/>
  <c r="F74" i="151"/>
  <c r="E74" i="151"/>
  <c r="D74" i="151"/>
  <c r="C74" i="151"/>
  <c r="J73" i="151"/>
  <c r="J72" i="151"/>
  <c r="K71" i="151"/>
  <c r="K75" i="151" s="1"/>
  <c r="I75" i="151"/>
  <c r="G75" i="151"/>
  <c r="E75" i="151"/>
  <c r="C75" i="151"/>
  <c r="K70" i="151"/>
  <c r="K68" i="151"/>
  <c r="K69" i="151" s="1"/>
  <c r="J68" i="151"/>
  <c r="J67" i="151"/>
  <c r="J66" i="151"/>
  <c r="J65" i="151"/>
  <c r="J64" i="151"/>
  <c r="J63" i="151"/>
  <c r="H61" i="151"/>
  <c r="F61" i="151"/>
  <c r="D61" i="151"/>
  <c r="I60" i="151"/>
  <c r="H60" i="151"/>
  <c r="G60" i="151"/>
  <c r="F60" i="151"/>
  <c r="E60" i="151"/>
  <c r="D60" i="151"/>
  <c r="C60" i="151"/>
  <c r="J59" i="151"/>
  <c r="J58" i="151"/>
  <c r="K57" i="151"/>
  <c r="K61" i="151" s="1"/>
  <c r="I61" i="151"/>
  <c r="G61" i="151"/>
  <c r="E61" i="151"/>
  <c r="C61" i="151"/>
  <c r="K56" i="151"/>
  <c r="K54" i="151"/>
  <c r="K55" i="151" s="1"/>
  <c r="J54" i="151"/>
  <c r="J53" i="151"/>
  <c r="J52" i="151"/>
  <c r="J51" i="151"/>
  <c r="J50" i="151"/>
  <c r="J49" i="151"/>
  <c r="I44" i="151"/>
  <c r="H44" i="151"/>
  <c r="G44" i="151"/>
  <c r="F44" i="151"/>
  <c r="E44" i="151"/>
  <c r="D44" i="151"/>
  <c r="C44" i="151"/>
  <c r="J43" i="151"/>
  <c r="J42" i="151"/>
  <c r="K41" i="151"/>
  <c r="K45" i="151" s="1"/>
  <c r="I45" i="151"/>
  <c r="H45" i="151"/>
  <c r="G45" i="151"/>
  <c r="F45" i="151"/>
  <c r="E45" i="151"/>
  <c r="D45" i="151"/>
  <c r="C45" i="151"/>
  <c r="K40" i="151"/>
  <c r="K38" i="151"/>
  <c r="K39" i="151" s="1"/>
  <c r="J39" i="151"/>
  <c r="J37" i="151"/>
  <c r="J36" i="151"/>
  <c r="J35" i="151"/>
  <c r="J34" i="151"/>
  <c r="J33" i="151"/>
  <c r="I30" i="151"/>
  <c r="H30" i="151"/>
  <c r="G30" i="151"/>
  <c r="F30" i="151"/>
  <c r="E30" i="151"/>
  <c r="D30" i="151"/>
  <c r="C30" i="151"/>
  <c r="J29" i="151"/>
  <c r="J28" i="151"/>
  <c r="K27" i="151"/>
  <c r="K31" i="151" s="1"/>
  <c r="I31" i="151"/>
  <c r="H31" i="151"/>
  <c r="G31" i="151"/>
  <c r="F31" i="151"/>
  <c r="E31" i="151"/>
  <c r="D31" i="151"/>
  <c r="C31" i="151"/>
  <c r="K26" i="151"/>
  <c r="K24" i="151"/>
  <c r="K25" i="151" s="1"/>
  <c r="J25" i="151"/>
  <c r="J23" i="151"/>
  <c r="J22" i="151"/>
  <c r="J21" i="151"/>
  <c r="J20" i="151"/>
  <c r="J19" i="151"/>
  <c r="I16" i="151"/>
  <c r="H16" i="151"/>
  <c r="G16" i="151"/>
  <c r="F16" i="151"/>
  <c r="E16" i="151"/>
  <c r="D16" i="151"/>
  <c r="C16" i="151"/>
  <c r="J15" i="151"/>
  <c r="J14" i="151"/>
  <c r="K13" i="151"/>
  <c r="K17" i="151" s="1"/>
  <c r="I13" i="151"/>
  <c r="I17" i="151" s="1"/>
  <c r="H13" i="151"/>
  <c r="H17" i="151" s="1"/>
  <c r="G13" i="151"/>
  <c r="G17" i="151" s="1"/>
  <c r="F13" i="151"/>
  <c r="F17" i="151" s="1"/>
  <c r="E13" i="151"/>
  <c r="E17" i="151" s="1"/>
  <c r="D13" i="151"/>
  <c r="D17" i="151" s="1"/>
  <c r="C13" i="151"/>
  <c r="C17" i="151" s="1"/>
  <c r="K12" i="151"/>
  <c r="I12" i="151"/>
  <c r="H12" i="151"/>
  <c r="G12" i="151"/>
  <c r="F12" i="151"/>
  <c r="E12" i="151"/>
  <c r="D12" i="151"/>
  <c r="C12" i="151"/>
  <c r="K11" i="151"/>
  <c r="K10" i="151"/>
  <c r="I10" i="151"/>
  <c r="I11" i="151" s="1"/>
  <c r="H10" i="151"/>
  <c r="H11" i="151" s="1"/>
  <c r="G10" i="151"/>
  <c r="G11" i="151" s="1"/>
  <c r="F10" i="151"/>
  <c r="F11" i="151" s="1"/>
  <c r="E10" i="151"/>
  <c r="E11" i="151" s="1"/>
  <c r="D10" i="151"/>
  <c r="D11" i="151" s="1"/>
  <c r="C10" i="151"/>
  <c r="C11" i="151" s="1"/>
  <c r="J9" i="151"/>
  <c r="J8" i="151"/>
  <c r="J7" i="151"/>
  <c r="J6" i="151"/>
  <c r="J5" i="151"/>
  <c r="I133" i="150"/>
  <c r="H133" i="150"/>
  <c r="G133" i="150"/>
  <c r="F133" i="150"/>
  <c r="E133" i="150"/>
  <c r="D133" i="150"/>
  <c r="C133" i="150"/>
  <c r="I132" i="150"/>
  <c r="H132" i="150"/>
  <c r="G132" i="150"/>
  <c r="F132" i="150"/>
  <c r="E132" i="150"/>
  <c r="D132" i="150"/>
  <c r="C132" i="150"/>
  <c r="I130" i="150"/>
  <c r="I131" i="150" s="1"/>
  <c r="H130" i="150"/>
  <c r="H131" i="150" s="1"/>
  <c r="G130" i="150"/>
  <c r="G131" i="150" s="1"/>
  <c r="F130" i="150"/>
  <c r="F131" i="150" s="1"/>
  <c r="E130" i="150"/>
  <c r="E131" i="150" s="1"/>
  <c r="D130" i="150"/>
  <c r="D131" i="150" s="1"/>
  <c r="C130" i="150"/>
  <c r="C131" i="150" s="1"/>
  <c r="I117" i="150"/>
  <c r="H117" i="150"/>
  <c r="G117" i="150"/>
  <c r="F117" i="150"/>
  <c r="E117" i="150"/>
  <c r="D117" i="150"/>
  <c r="C117" i="150"/>
  <c r="I116" i="150"/>
  <c r="H116" i="150"/>
  <c r="G116" i="150"/>
  <c r="F116" i="150"/>
  <c r="E116" i="150"/>
  <c r="D116" i="150"/>
  <c r="C116" i="150"/>
  <c r="I114" i="150"/>
  <c r="I115" i="150" s="1"/>
  <c r="H114" i="150"/>
  <c r="H115" i="150" s="1"/>
  <c r="G114" i="150"/>
  <c r="G115" i="150" s="1"/>
  <c r="F114" i="150"/>
  <c r="F115" i="150" s="1"/>
  <c r="E114" i="150"/>
  <c r="E115" i="150" s="1"/>
  <c r="D114" i="150"/>
  <c r="D115" i="150" s="1"/>
  <c r="C114" i="150"/>
  <c r="C115" i="150" s="1"/>
  <c r="J104" i="151" l="1"/>
  <c r="J131" i="151"/>
  <c r="J136" i="151"/>
  <c r="J145" i="151"/>
  <c r="J150" i="151"/>
  <c r="J159" i="151"/>
  <c r="J164" i="151"/>
  <c r="J173" i="151"/>
  <c r="J178" i="151"/>
  <c r="J187" i="151"/>
  <c r="J192" i="151"/>
  <c r="J57" i="152"/>
  <c r="J61" i="152" s="1"/>
  <c r="J60" i="152"/>
  <c r="J60" i="151"/>
  <c r="J74" i="151"/>
  <c r="J115" i="152"/>
  <c r="J187" i="152"/>
  <c r="J87" i="151"/>
  <c r="J91" i="151" s="1"/>
  <c r="J69" i="152"/>
  <c r="J86" i="152"/>
  <c r="J84" i="152"/>
  <c r="J116" i="152"/>
  <c r="J55" i="152"/>
  <c r="J71" i="152"/>
  <c r="J75" i="152" s="1"/>
  <c r="J120" i="152"/>
  <c r="J136" i="152"/>
  <c r="J133" i="152"/>
  <c r="J137" i="152" s="1"/>
  <c r="J161" i="152"/>
  <c r="J178" i="152"/>
  <c r="J192" i="152"/>
  <c r="J189" i="152"/>
  <c r="J193" i="152" s="1"/>
  <c r="J173" i="152"/>
  <c r="J74" i="152"/>
  <c r="J11" i="152"/>
  <c r="J116" i="151"/>
  <c r="J115" i="151"/>
  <c r="J120" i="151"/>
  <c r="J30" i="151"/>
  <c r="J175" i="151"/>
  <c r="J179" i="151" s="1"/>
  <c r="J147" i="151"/>
  <c r="J151" i="151" s="1"/>
  <c r="J133" i="151"/>
  <c r="J137" i="151" s="1"/>
  <c r="J70" i="151"/>
  <c r="J16" i="151"/>
  <c r="J56" i="151"/>
  <c r="J27" i="151"/>
  <c r="J31" i="151" s="1"/>
  <c r="J11" i="151"/>
  <c r="J13" i="151"/>
  <c r="J17" i="151" s="1"/>
  <c r="J147" i="152"/>
  <c r="J151" i="152" s="1"/>
  <c r="J38" i="152"/>
  <c r="J12" i="152"/>
  <c r="J16" i="152"/>
  <c r="J26" i="152"/>
  <c r="J30" i="152"/>
  <c r="J104" i="152"/>
  <c r="J159" i="152"/>
  <c r="J165" i="152"/>
  <c r="J164" i="152"/>
  <c r="J40" i="152"/>
  <c r="J145" i="152"/>
  <c r="J150" i="152"/>
  <c r="J44" i="152"/>
  <c r="J90" i="152"/>
  <c r="J175" i="152"/>
  <c r="J179" i="152" s="1"/>
  <c r="J189" i="151"/>
  <c r="J193" i="151" s="1"/>
  <c r="J165" i="151"/>
  <c r="J161" i="151"/>
  <c r="J85" i="151"/>
  <c r="J41" i="151"/>
  <c r="J45" i="151" s="1"/>
  <c r="J86" i="151"/>
  <c r="J90" i="151"/>
  <c r="J44" i="151"/>
  <c r="J25" i="152"/>
  <c r="J13" i="152"/>
  <c r="J17" i="152" s="1"/>
  <c r="J27" i="152"/>
  <c r="J31" i="152" s="1"/>
  <c r="J39" i="152"/>
  <c r="J41" i="152"/>
  <c r="J45" i="152" s="1"/>
  <c r="J54" i="152"/>
  <c r="J56" i="152"/>
  <c r="J68" i="152"/>
  <c r="J70" i="152"/>
  <c r="J85" i="152"/>
  <c r="J87" i="152"/>
  <c r="J91" i="152" s="1"/>
  <c r="J10" i="152"/>
  <c r="J24" i="152"/>
  <c r="J101" i="152"/>
  <c r="J105" i="152" s="1"/>
  <c r="J100" i="152"/>
  <c r="J99" i="152"/>
  <c r="J117" i="152"/>
  <c r="J121" i="152" s="1"/>
  <c r="J130" i="152"/>
  <c r="J132" i="152"/>
  <c r="J144" i="152"/>
  <c r="J146" i="152"/>
  <c r="J158" i="152"/>
  <c r="J160" i="152"/>
  <c r="J172" i="152"/>
  <c r="J174" i="152"/>
  <c r="J186" i="152"/>
  <c r="J188" i="152"/>
  <c r="J114" i="152"/>
  <c r="J10" i="151"/>
  <c r="J12" i="151"/>
  <c r="J24" i="151"/>
  <c r="J26" i="151"/>
  <c r="J38" i="151"/>
  <c r="J40" i="151"/>
  <c r="J55" i="151"/>
  <c r="J57" i="151"/>
  <c r="J61" i="151" s="1"/>
  <c r="J69" i="151"/>
  <c r="J71" i="151"/>
  <c r="J75" i="151" s="1"/>
  <c r="J84" i="151"/>
  <c r="J101" i="151"/>
  <c r="J105" i="151" s="1"/>
  <c r="J100" i="151"/>
  <c r="J98" i="151"/>
  <c r="J117" i="151"/>
  <c r="J121" i="151" s="1"/>
  <c r="J130" i="151"/>
  <c r="J132" i="151"/>
  <c r="J144" i="151"/>
  <c r="J146" i="151"/>
  <c r="J158" i="151"/>
  <c r="J160" i="151"/>
  <c r="J172" i="151"/>
  <c r="J174" i="151"/>
  <c r="J186" i="151"/>
  <c r="J188" i="151"/>
  <c r="J114" i="151"/>
  <c r="O12" i="152" l="1"/>
  <c r="N117" i="151"/>
  <c r="N13" i="151"/>
  <c r="L172" i="201"/>
  <c r="L38" i="200"/>
  <c r="L38" i="199"/>
  <c r="L172" i="199"/>
  <c r="L38" i="197"/>
  <c r="L38" i="195"/>
  <c r="L38" i="194"/>
  <c r="L172" i="194"/>
  <c r="L172" i="203"/>
  <c r="L38" i="192"/>
  <c r="L38" i="191"/>
  <c r="L38" i="189"/>
  <c r="L116" i="189"/>
  <c r="L172" i="188"/>
  <c r="L116" i="185"/>
  <c r="L172" i="184"/>
  <c r="J5" i="183"/>
  <c r="J6" i="183"/>
  <c r="J7" i="183"/>
  <c r="J8" i="183"/>
  <c r="J9" i="183"/>
  <c r="J10" i="183"/>
  <c r="K10" i="183"/>
  <c r="K11" i="183"/>
  <c r="K12" i="183"/>
  <c r="K13" i="183"/>
  <c r="K17" i="183" s="1"/>
  <c r="J14" i="183"/>
  <c r="J15" i="183"/>
  <c r="J19" i="183"/>
  <c r="J20" i="183"/>
  <c r="J21" i="183"/>
  <c r="J22" i="183"/>
  <c r="J23" i="183"/>
  <c r="J24" i="183"/>
  <c r="K24" i="183"/>
  <c r="K25" i="183" s="1"/>
  <c r="K26" i="183"/>
  <c r="K27" i="183"/>
  <c r="K31" i="183" s="1"/>
  <c r="J28" i="183"/>
  <c r="J29" i="183"/>
  <c r="J33" i="183"/>
  <c r="J34" i="183"/>
  <c r="J35" i="183"/>
  <c r="J36" i="183"/>
  <c r="J37" i="183"/>
  <c r="K38" i="183"/>
  <c r="J39" i="183"/>
  <c r="K40" i="183"/>
  <c r="K41" i="183"/>
  <c r="K45" i="183"/>
  <c r="J42" i="183"/>
  <c r="J43" i="183"/>
  <c r="J49" i="183"/>
  <c r="J50" i="183"/>
  <c r="J51" i="183"/>
  <c r="J52" i="183"/>
  <c r="J53" i="183"/>
  <c r="K54" i="183"/>
  <c r="K55" i="183"/>
  <c r="K56" i="183"/>
  <c r="O56" i="183"/>
  <c r="K57" i="183"/>
  <c r="K61" i="183" s="1"/>
  <c r="J58" i="183"/>
  <c r="J59" i="183"/>
  <c r="J63" i="183"/>
  <c r="J64" i="183"/>
  <c r="J65" i="183"/>
  <c r="J66" i="183"/>
  <c r="J67" i="183"/>
  <c r="K68" i="183"/>
  <c r="K69" i="183" s="1"/>
  <c r="K70" i="183"/>
  <c r="K71" i="183"/>
  <c r="K75" i="183"/>
  <c r="J72" i="183"/>
  <c r="J73" i="183"/>
  <c r="J79" i="183"/>
  <c r="J80" i="183"/>
  <c r="J81" i="183"/>
  <c r="J82" i="183"/>
  <c r="J83" i="183"/>
  <c r="K84" i="183"/>
  <c r="K85" i="183" s="1"/>
  <c r="K86" i="183"/>
  <c r="K87" i="183"/>
  <c r="J88" i="183"/>
  <c r="J89" i="183"/>
  <c r="K91" i="183"/>
  <c r="J93" i="183"/>
  <c r="J94" i="183"/>
  <c r="J95" i="183"/>
  <c r="J96" i="183"/>
  <c r="J97" i="183"/>
  <c r="K98" i="183"/>
  <c r="K99" i="183" s="1"/>
  <c r="K100" i="183"/>
  <c r="K101" i="183"/>
  <c r="K105" i="183" s="1"/>
  <c r="J102" i="183"/>
  <c r="J103" i="183"/>
  <c r="J109" i="183"/>
  <c r="J110" i="183"/>
  <c r="J111" i="183"/>
  <c r="J112" i="183"/>
  <c r="J113" i="183"/>
  <c r="K114" i="183"/>
  <c r="K115" i="183" s="1"/>
  <c r="K116" i="183"/>
  <c r="K117" i="183"/>
  <c r="J118" i="183"/>
  <c r="J119" i="183"/>
  <c r="K121" i="183"/>
  <c r="J125" i="183"/>
  <c r="J126" i="183"/>
  <c r="J127" i="183"/>
  <c r="J128" i="183"/>
  <c r="J129" i="183"/>
  <c r="J131" i="183"/>
  <c r="K130" i="183"/>
  <c r="K131" i="183" s="1"/>
  <c r="K132" i="183"/>
  <c r="K133" i="183"/>
  <c r="K137" i="183" s="1"/>
  <c r="J134" i="183"/>
  <c r="J135" i="183"/>
  <c r="J139" i="183"/>
  <c r="J140" i="183"/>
  <c r="J141" i="183"/>
  <c r="J142" i="183"/>
  <c r="J143" i="183"/>
  <c r="K144" i="183"/>
  <c r="K145" i="183" s="1"/>
  <c r="K146" i="183"/>
  <c r="J147" i="183"/>
  <c r="K147" i="183"/>
  <c r="J148" i="183"/>
  <c r="J149" i="183"/>
  <c r="K151" i="183"/>
  <c r="J153" i="183"/>
  <c r="J154" i="183"/>
  <c r="J155" i="183"/>
  <c r="J156" i="183"/>
  <c r="J157" i="183"/>
  <c r="K158" i="183"/>
  <c r="K159" i="183" s="1"/>
  <c r="K160" i="183"/>
  <c r="K161" i="183"/>
  <c r="K165" i="183" s="1"/>
  <c r="J162" i="183"/>
  <c r="J163" i="183"/>
  <c r="J167" i="183"/>
  <c r="J168" i="183"/>
  <c r="J169" i="183"/>
  <c r="J170" i="183"/>
  <c r="J171" i="183"/>
  <c r="K172" i="183"/>
  <c r="K173" i="183" s="1"/>
  <c r="K174" i="183"/>
  <c r="K175" i="183"/>
  <c r="J176" i="183"/>
  <c r="J177" i="183"/>
  <c r="K179" i="183"/>
  <c r="J181" i="183"/>
  <c r="J182" i="183"/>
  <c r="J183" i="183"/>
  <c r="J184" i="183"/>
  <c r="J185" i="183"/>
  <c r="K186" i="183"/>
  <c r="K187" i="183" s="1"/>
  <c r="K188" i="183"/>
  <c r="K189" i="183"/>
  <c r="K193" i="183" s="1"/>
  <c r="J190" i="183"/>
  <c r="J191" i="183"/>
  <c r="J5" i="182"/>
  <c r="J6" i="182"/>
  <c r="J7" i="182"/>
  <c r="J8" i="182"/>
  <c r="J9" i="182"/>
  <c r="K10" i="182"/>
  <c r="K11" i="182"/>
  <c r="K12" i="182"/>
  <c r="K13" i="182"/>
  <c r="K17" i="182" s="1"/>
  <c r="J14" i="182"/>
  <c r="J15" i="182"/>
  <c r="J19" i="182"/>
  <c r="J20" i="182"/>
  <c r="J21" i="182"/>
  <c r="J22" i="182"/>
  <c r="J23" i="182"/>
  <c r="K24" i="182"/>
  <c r="K25" i="182" s="1"/>
  <c r="K26" i="182"/>
  <c r="K27" i="182"/>
  <c r="K31" i="182" s="1"/>
  <c r="J28" i="182"/>
  <c r="J29" i="182"/>
  <c r="J33" i="182"/>
  <c r="J34" i="182"/>
  <c r="J35" i="182"/>
  <c r="J36" i="182"/>
  <c r="J37" i="182"/>
  <c r="K38" i="182"/>
  <c r="K39" i="182" s="1"/>
  <c r="J39" i="182"/>
  <c r="K40" i="182"/>
  <c r="K41" i="182"/>
  <c r="K45" i="182" s="1"/>
  <c r="J42" i="182"/>
  <c r="J43" i="182"/>
  <c r="J49" i="182"/>
  <c r="J50" i="182"/>
  <c r="J51" i="182"/>
  <c r="J52" i="182"/>
  <c r="J53" i="182"/>
  <c r="K54" i="182"/>
  <c r="K55" i="182" s="1"/>
  <c r="K56" i="182"/>
  <c r="K57" i="182"/>
  <c r="K61" i="182" s="1"/>
  <c r="J58" i="182"/>
  <c r="J59" i="182"/>
  <c r="J63" i="182"/>
  <c r="J64" i="182"/>
  <c r="J65" i="182"/>
  <c r="J66" i="182"/>
  <c r="J67" i="182"/>
  <c r="K68" i="182"/>
  <c r="K69" i="182" s="1"/>
  <c r="K70" i="182"/>
  <c r="K71" i="182"/>
  <c r="K75" i="182" s="1"/>
  <c r="J72" i="182"/>
  <c r="J73" i="182"/>
  <c r="J79" i="182"/>
  <c r="J80" i="182"/>
  <c r="J81" i="182"/>
  <c r="J82" i="182"/>
  <c r="J83" i="182"/>
  <c r="K84" i="182"/>
  <c r="K85" i="182" s="1"/>
  <c r="K86" i="182"/>
  <c r="K87" i="182"/>
  <c r="K91" i="182" s="1"/>
  <c r="J88" i="182"/>
  <c r="J89" i="182"/>
  <c r="J93" i="182"/>
  <c r="J94" i="182"/>
  <c r="J95" i="182"/>
  <c r="J96" i="182"/>
  <c r="J97" i="182"/>
  <c r="K98" i="182"/>
  <c r="K99" i="182" s="1"/>
  <c r="K100" i="182"/>
  <c r="K101" i="182"/>
  <c r="K105" i="182" s="1"/>
  <c r="J102" i="182"/>
  <c r="J103" i="182"/>
  <c r="J109" i="182"/>
  <c r="J110" i="182"/>
  <c r="J111" i="182"/>
  <c r="J112" i="182"/>
  <c r="J113" i="182"/>
  <c r="K114" i="182"/>
  <c r="K115" i="182" s="1"/>
  <c r="K116" i="182"/>
  <c r="K117" i="182"/>
  <c r="J118" i="182"/>
  <c r="J119" i="182"/>
  <c r="K121" i="182"/>
  <c r="J125" i="182"/>
  <c r="J126" i="182"/>
  <c r="J127" i="182"/>
  <c r="J128" i="182"/>
  <c r="J129" i="182"/>
  <c r="K130" i="182"/>
  <c r="K131" i="182" s="1"/>
  <c r="K132" i="182"/>
  <c r="K133" i="182"/>
  <c r="K137" i="182" s="1"/>
  <c r="J134" i="182"/>
  <c r="J135" i="182"/>
  <c r="J139" i="182"/>
  <c r="J140" i="182"/>
  <c r="J141" i="182"/>
  <c r="J142" i="182"/>
  <c r="J143" i="182"/>
  <c r="K144" i="182"/>
  <c r="K145" i="182" s="1"/>
  <c r="K146" i="182"/>
  <c r="K147" i="182"/>
  <c r="J148" i="182"/>
  <c r="J149" i="182"/>
  <c r="K151" i="182"/>
  <c r="J153" i="182"/>
  <c r="J154" i="182"/>
  <c r="J155" i="182"/>
  <c r="J156" i="182"/>
  <c r="J157" i="182"/>
  <c r="K158" i="182"/>
  <c r="K159" i="182" s="1"/>
  <c r="K160" i="182"/>
  <c r="K161" i="182"/>
  <c r="K165" i="182" s="1"/>
  <c r="J162" i="182"/>
  <c r="J163" i="182"/>
  <c r="J167" i="182"/>
  <c r="J168" i="182"/>
  <c r="J169" i="182"/>
  <c r="J170" i="182"/>
  <c r="J171" i="182"/>
  <c r="K172" i="182"/>
  <c r="K173" i="182" s="1"/>
  <c r="K174" i="182"/>
  <c r="K175" i="182"/>
  <c r="K179" i="182" s="1"/>
  <c r="J176" i="182"/>
  <c r="J177" i="182"/>
  <c r="J181" i="182"/>
  <c r="J182" i="182"/>
  <c r="J183" i="182"/>
  <c r="J184" i="182"/>
  <c r="J185" i="182"/>
  <c r="K186" i="182"/>
  <c r="K187" i="182" s="1"/>
  <c r="K188" i="182"/>
  <c r="K189" i="182"/>
  <c r="K193" i="182" s="1"/>
  <c r="J190" i="182"/>
  <c r="J191" i="182"/>
  <c r="J5" i="181"/>
  <c r="J6" i="181"/>
  <c r="J7" i="181"/>
  <c r="J8" i="181"/>
  <c r="J9" i="181"/>
  <c r="K10" i="181"/>
  <c r="K11" i="181"/>
  <c r="K12" i="181"/>
  <c r="K13" i="181"/>
  <c r="K17" i="181" s="1"/>
  <c r="J14" i="181"/>
  <c r="J15" i="181"/>
  <c r="J19" i="181"/>
  <c r="J20" i="181"/>
  <c r="J21" i="181"/>
  <c r="J22" i="181"/>
  <c r="J23" i="181"/>
  <c r="J24" i="181"/>
  <c r="K24" i="181"/>
  <c r="K25" i="181" s="1"/>
  <c r="K26" i="181"/>
  <c r="K27" i="181"/>
  <c r="K31" i="181" s="1"/>
  <c r="J28" i="181"/>
  <c r="J29" i="181"/>
  <c r="J33" i="181"/>
  <c r="J34" i="181"/>
  <c r="J35" i="181"/>
  <c r="J36" i="181"/>
  <c r="J37" i="181"/>
  <c r="J38" i="181"/>
  <c r="K38" i="181"/>
  <c r="K39" i="181" s="1"/>
  <c r="J39" i="181"/>
  <c r="K40" i="181"/>
  <c r="K41" i="181"/>
  <c r="K45" i="181" s="1"/>
  <c r="J42" i="181"/>
  <c r="J43" i="181"/>
  <c r="J49" i="181"/>
  <c r="J50" i="181"/>
  <c r="J51" i="181"/>
  <c r="J52" i="181"/>
  <c r="J53" i="181"/>
  <c r="K54" i="181"/>
  <c r="K55" i="181" s="1"/>
  <c r="K56" i="181"/>
  <c r="K57" i="181"/>
  <c r="K61" i="181" s="1"/>
  <c r="J58" i="181"/>
  <c r="J59" i="181"/>
  <c r="J63" i="181"/>
  <c r="J64" i="181"/>
  <c r="J65" i="181"/>
  <c r="J66" i="181"/>
  <c r="J67" i="181"/>
  <c r="J68" i="181"/>
  <c r="K68" i="181"/>
  <c r="K70" i="181"/>
  <c r="K71" i="181"/>
  <c r="K75" i="181" s="1"/>
  <c r="J72" i="181"/>
  <c r="J73" i="181"/>
  <c r="J79" i="181"/>
  <c r="J80" i="181"/>
  <c r="J81" i="181"/>
  <c r="J82" i="181"/>
  <c r="J83" i="181"/>
  <c r="K84" i="181"/>
  <c r="K85" i="181" s="1"/>
  <c r="K86" i="181"/>
  <c r="K87" i="181"/>
  <c r="K91" i="181" s="1"/>
  <c r="J88" i="181"/>
  <c r="J89" i="181"/>
  <c r="J93" i="181"/>
  <c r="J94" i="181"/>
  <c r="J95" i="181"/>
  <c r="J96" i="181"/>
  <c r="J97" i="181"/>
  <c r="J98" i="181"/>
  <c r="K98" i="181"/>
  <c r="K99" i="181" s="1"/>
  <c r="K100" i="181"/>
  <c r="K101" i="181"/>
  <c r="J102" i="181"/>
  <c r="J103" i="181"/>
  <c r="K105" i="181"/>
  <c r="J109" i="181"/>
  <c r="J110" i="181"/>
  <c r="J111" i="181"/>
  <c r="J112" i="181"/>
  <c r="J113" i="181"/>
  <c r="K114" i="181"/>
  <c r="K115" i="181" s="1"/>
  <c r="K116" i="181"/>
  <c r="K117" i="181"/>
  <c r="J118" i="181"/>
  <c r="J119" i="181"/>
  <c r="K121" i="181"/>
  <c r="J125" i="181"/>
  <c r="J126" i="181"/>
  <c r="J127" i="181"/>
  <c r="J128" i="181"/>
  <c r="J129" i="181"/>
  <c r="J131" i="181"/>
  <c r="K130" i="181"/>
  <c r="K131" i="181" s="1"/>
  <c r="K132" i="181"/>
  <c r="K133" i="181"/>
  <c r="K137" i="181" s="1"/>
  <c r="J134" i="181"/>
  <c r="J135" i="181"/>
  <c r="J139" i="181"/>
  <c r="J140" i="181"/>
  <c r="J141" i="181"/>
  <c r="J142" i="181"/>
  <c r="J143" i="181"/>
  <c r="K144" i="181"/>
  <c r="K145" i="181" s="1"/>
  <c r="K146" i="181"/>
  <c r="K147" i="181"/>
  <c r="K151" i="181" s="1"/>
  <c r="J148" i="181"/>
  <c r="J149" i="181"/>
  <c r="J153" i="181"/>
  <c r="J154" i="181"/>
  <c r="J155" i="181"/>
  <c r="J156" i="181"/>
  <c r="J157" i="181"/>
  <c r="K158" i="181"/>
  <c r="K159" i="181" s="1"/>
  <c r="K160" i="181"/>
  <c r="K161" i="181"/>
  <c r="K165" i="181" s="1"/>
  <c r="J162" i="181"/>
  <c r="J163" i="181"/>
  <c r="J167" i="181"/>
  <c r="J168" i="181"/>
  <c r="J169" i="181"/>
  <c r="J170" i="181"/>
  <c r="J171" i="181"/>
  <c r="K172" i="181"/>
  <c r="K173" i="181" s="1"/>
  <c r="K174" i="181"/>
  <c r="K175" i="181"/>
  <c r="K179" i="181" s="1"/>
  <c r="J176" i="181"/>
  <c r="J177" i="181"/>
  <c r="J181" i="181"/>
  <c r="J182" i="181"/>
  <c r="J183" i="181"/>
  <c r="J184" i="181"/>
  <c r="J185" i="181"/>
  <c r="K186" i="181"/>
  <c r="K187" i="181" s="1"/>
  <c r="K188" i="181"/>
  <c r="K189" i="181"/>
  <c r="K193" i="181" s="1"/>
  <c r="J190" i="181"/>
  <c r="J191" i="181"/>
  <c r="J5" i="180"/>
  <c r="J6" i="180"/>
  <c r="J7" i="180"/>
  <c r="J8" i="180"/>
  <c r="J9" i="180"/>
  <c r="K10" i="180"/>
  <c r="K11" i="180"/>
  <c r="K12" i="180"/>
  <c r="K13" i="180"/>
  <c r="K17" i="180" s="1"/>
  <c r="J14" i="180"/>
  <c r="J15" i="180"/>
  <c r="J19" i="180"/>
  <c r="J20" i="180"/>
  <c r="J21" i="180"/>
  <c r="J22" i="180"/>
  <c r="J23" i="180"/>
  <c r="J24" i="180"/>
  <c r="K24" i="180"/>
  <c r="K25" i="180" s="1"/>
  <c r="K26" i="180"/>
  <c r="K27" i="180"/>
  <c r="K31" i="180" s="1"/>
  <c r="J28" i="180"/>
  <c r="J29" i="180"/>
  <c r="J33" i="180"/>
  <c r="J34" i="180"/>
  <c r="J35" i="180"/>
  <c r="J36" i="180"/>
  <c r="J37" i="180"/>
  <c r="J38" i="180"/>
  <c r="K38" i="180"/>
  <c r="J39" i="180"/>
  <c r="K40" i="180"/>
  <c r="K41" i="180"/>
  <c r="J42" i="180"/>
  <c r="J43" i="180"/>
  <c r="K45" i="180"/>
  <c r="J49" i="180"/>
  <c r="J50" i="180"/>
  <c r="J51" i="180"/>
  <c r="J52" i="180"/>
  <c r="J53" i="180"/>
  <c r="J54" i="180"/>
  <c r="K54" i="180"/>
  <c r="K55" i="180" s="1"/>
  <c r="K56" i="180"/>
  <c r="K57" i="180"/>
  <c r="J58" i="180"/>
  <c r="J59" i="180"/>
  <c r="K61" i="180"/>
  <c r="J63" i="180"/>
  <c r="J64" i="180"/>
  <c r="J65" i="180"/>
  <c r="J66" i="180"/>
  <c r="J67" i="180"/>
  <c r="K68" i="180"/>
  <c r="L38" i="180" s="1"/>
  <c r="K70" i="180"/>
  <c r="K71" i="180"/>
  <c r="K75" i="180" s="1"/>
  <c r="J72" i="180"/>
  <c r="J73" i="180"/>
  <c r="J79" i="180"/>
  <c r="J80" i="180"/>
  <c r="J81" i="180"/>
  <c r="J82" i="180"/>
  <c r="J83" i="180"/>
  <c r="J84" i="180"/>
  <c r="K84" i="180"/>
  <c r="K85" i="180" s="1"/>
  <c r="K86" i="180"/>
  <c r="K87" i="180"/>
  <c r="K91" i="180" s="1"/>
  <c r="J88" i="180"/>
  <c r="J89" i="180"/>
  <c r="J93" i="180"/>
  <c r="J94" i="180"/>
  <c r="J95" i="180"/>
  <c r="J96" i="180"/>
  <c r="J97" i="180"/>
  <c r="J98" i="180"/>
  <c r="K98" i="180"/>
  <c r="K99" i="180" s="1"/>
  <c r="K100" i="180"/>
  <c r="K101" i="180"/>
  <c r="K105" i="180" s="1"/>
  <c r="J102" i="180"/>
  <c r="J103" i="180"/>
  <c r="J109" i="180"/>
  <c r="J110" i="180"/>
  <c r="J111" i="180"/>
  <c r="J112" i="180"/>
  <c r="J113" i="180"/>
  <c r="K114" i="180"/>
  <c r="K115" i="180" s="1"/>
  <c r="K116" i="180"/>
  <c r="K117" i="180"/>
  <c r="K121" i="180" s="1"/>
  <c r="J118" i="180"/>
  <c r="J119" i="180"/>
  <c r="J125" i="180"/>
  <c r="J126" i="180"/>
  <c r="J127" i="180"/>
  <c r="J128" i="180"/>
  <c r="J129" i="180"/>
  <c r="K130" i="180"/>
  <c r="K131" i="180" s="1"/>
  <c r="K132" i="180"/>
  <c r="K133" i="180"/>
  <c r="J134" i="180"/>
  <c r="J135" i="180"/>
  <c r="K137" i="180"/>
  <c r="J139" i="180"/>
  <c r="J140" i="180"/>
  <c r="J141" i="180"/>
  <c r="J142" i="180"/>
  <c r="J143" i="180"/>
  <c r="K144" i="180"/>
  <c r="K145" i="180" s="1"/>
  <c r="K146" i="180"/>
  <c r="K147" i="180"/>
  <c r="K151" i="180" s="1"/>
  <c r="J148" i="180"/>
  <c r="J149" i="180"/>
  <c r="J153" i="180"/>
  <c r="J154" i="180"/>
  <c r="J155" i="180"/>
  <c r="J156" i="180"/>
  <c r="J157" i="180"/>
  <c r="K158" i="180"/>
  <c r="K159" i="180" s="1"/>
  <c r="K160" i="180"/>
  <c r="J161" i="180"/>
  <c r="K161" i="180"/>
  <c r="J162" i="180"/>
  <c r="J163" i="180"/>
  <c r="K165" i="180"/>
  <c r="J167" i="180"/>
  <c r="J168" i="180"/>
  <c r="J169" i="180"/>
  <c r="J170" i="180"/>
  <c r="J171" i="180"/>
  <c r="K172" i="180"/>
  <c r="K173" i="180" s="1"/>
  <c r="K174" i="180"/>
  <c r="K175" i="180"/>
  <c r="K179" i="180" s="1"/>
  <c r="J176" i="180"/>
  <c r="J177" i="180"/>
  <c r="J181" i="180"/>
  <c r="J182" i="180"/>
  <c r="J183" i="180"/>
  <c r="J184" i="180"/>
  <c r="J185" i="180"/>
  <c r="K186" i="180"/>
  <c r="K187" i="180" s="1"/>
  <c r="K188" i="180"/>
  <c r="K189" i="180"/>
  <c r="J190" i="180"/>
  <c r="J191" i="180"/>
  <c r="K193" i="180"/>
  <c r="J5" i="179"/>
  <c r="J6" i="179"/>
  <c r="J7" i="179"/>
  <c r="J8" i="179"/>
  <c r="J9" i="179"/>
  <c r="K10" i="179"/>
  <c r="K11" i="179"/>
  <c r="K12" i="179"/>
  <c r="K13" i="179"/>
  <c r="J14" i="179"/>
  <c r="J15" i="179"/>
  <c r="K17" i="179"/>
  <c r="J19" i="179"/>
  <c r="J20" i="179"/>
  <c r="J21" i="179"/>
  <c r="J22" i="179"/>
  <c r="J23" i="179"/>
  <c r="K24" i="179"/>
  <c r="K25" i="179" s="1"/>
  <c r="K26" i="179"/>
  <c r="K27" i="179"/>
  <c r="K31" i="179" s="1"/>
  <c r="J28" i="179"/>
  <c r="J29" i="179"/>
  <c r="J33" i="179"/>
  <c r="J34" i="179"/>
  <c r="J35" i="179"/>
  <c r="J36" i="179"/>
  <c r="J37" i="179"/>
  <c r="K38" i="179"/>
  <c r="K39" i="179" s="1"/>
  <c r="K40" i="179"/>
  <c r="K41" i="179"/>
  <c r="K45" i="179" s="1"/>
  <c r="J42" i="179"/>
  <c r="J43" i="179"/>
  <c r="J49" i="179"/>
  <c r="J50" i="179"/>
  <c r="J51" i="179"/>
  <c r="J52" i="179"/>
  <c r="J53" i="179"/>
  <c r="K54" i="179"/>
  <c r="K55" i="179" s="1"/>
  <c r="K56" i="179"/>
  <c r="K57" i="179"/>
  <c r="K61" i="179" s="1"/>
  <c r="J58" i="179"/>
  <c r="J59" i="179"/>
  <c r="J63" i="179"/>
  <c r="J64" i="179"/>
  <c r="J65" i="179"/>
  <c r="J66" i="179"/>
  <c r="J67" i="179"/>
  <c r="K68" i="179"/>
  <c r="K70" i="179"/>
  <c r="K71" i="179"/>
  <c r="K75" i="179" s="1"/>
  <c r="J72" i="179"/>
  <c r="J73" i="179"/>
  <c r="J79" i="179"/>
  <c r="J80" i="179"/>
  <c r="J81" i="179"/>
  <c r="J82" i="179"/>
  <c r="J83" i="179"/>
  <c r="K84" i="179"/>
  <c r="K85" i="179" s="1"/>
  <c r="K86" i="179"/>
  <c r="K87" i="179"/>
  <c r="K91" i="179" s="1"/>
  <c r="J88" i="179"/>
  <c r="J89" i="179"/>
  <c r="J93" i="179"/>
  <c r="J94" i="179"/>
  <c r="J95" i="179"/>
  <c r="J96" i="179"/>
  <c r="J97" i="179"/>
  <c r="J99" i="179"/>
  <c r="K98" i="179"/>
  <c r="K99" i="179" s="1"/>
  <c r="K100" i="179"/>
  <c r="K101" i="179"/>
  <c r="K105" i="179" s="1"/>
  <c r="J102" i="179"/>
  <c r="J103" i="179"/>
  <c r="J109" i="179"/>
  <c r="J110" i="179"/>
  <c r="J111" i="179"/>
  <c r="J112" i="179"/>
  <c r="J113" i="179"/>
  <c r="K114" i="179"/>
  <c r="K115" i="179" s="1"/>
  <c r="K116" i="179"/>
  <c r="K117" i="179"/>
  <c r="K121" i="179" s="1"/>
  <c r="J118" i="179"/>
  <c r="J119" i="179"/>
  <c r="J125" i="179"/>
  <c r="J126" i="179"/>
  <c r="J127" i="179"/>
  <c r="J128" i="179"/>
  <c r="J129" i="179"/>
  <c r="J131" i="179"/>
  <c r="K130" i="179"/>
  <c r="K131" i="179" s="1"/>
  <c r="K132" i="179"/>
  <c r="K133" i="179"/>
  <c r="J134" i="179"/>
  <c r="J135" i="179"/>
  <c r="K137" i="179"/>
  <c r="J139" i="179"/>
  <c r="J140" i="179"/>
  <c r="J141" i="179"/>
  <c r="J142" i="179"/>
  <c r="J143" i="179"/>
  <c r="K144" i="179"/>
  <c r="K145" i="179" s="1"/>
  <c r="K146" i="179"/>
  <c r="K147" i="179"/>
  <c r="K151" i="179" s="1"/>
  <c r="J148" i="179"/>
  <c r="J149" i="179"/>
  <c r="J153" i="179"/>
  <c r="J154" i="179"/>
  <c r="J155" i="179"/>
  <c r="J156" i="179"/>
  <c r="J157" i="179"/>
  <c r="J158" i="179"/>
  <c r="K158" i="179"/>
  <c r="K159" i="179" s="1"/>
  <c r="K160" i="179"/>
  <c r="K161" i="179"/>
  <c r="K165" i="179"/>
  <c r="J162" i="179"/>
  <c r="J163" i="179"/>
  <c r="J164" i="179"/>
  <c r="J167" i="179"/>
  <c r="J168" i="179"/>
  <c r="J169" i="179"/>
  <c r="J170" i="179"/>
  <c r="J171" i="179"/>
  <c r="K172" i="179"/>
  <c r="K173" i="179"/>
  <c r="K174" i="179"/>
  <c r="K175" i="179"/>
  <c r="K179" i="179" s="1"/>
  <c r="J176" i="179"/>
  <c r="J177" i="179"/>
  <c r="J181" i="179"/>
  <c r="J182" i="179"/>
  <c r="J183" i="179"/>
  <c r="J184" i="179"/>
  <c r="J185" i="179"/>
  <c r="J186" i="179"/>
  <c r="K186" i="179"/>
  <c r="K187" i="179" s="1"/>
  <c r="K188" i="179"/>
  <c r="K189" i="179"/>
  <c r="K193" i="179" s="1"/>
  <c r="J190" i="179"/>
  <c r="J191" i="179"/>
  <c r="J192" i="179"/>
  <c r="J5" i="178"/>
  <c r="J6" i="178"/>
  <c r="J7" i="178"/>
  <c r="J8" i="178"/>
  <c r="J9" i="178"/>
  <c r="K10" i="178"/>
  <c r="K11" i="178"/>
  <c r="K12" i="178"/>
  <c r="J13" i="178"/>
  <c r="K13" i="178"/>
  <c r="K17" i="178" s="1"/>
  <c r="J14" i="178"/>
  <c r="J15" i="178"/>
  <c r="J19" i="178"/>
  <c r="J20" i="178"/>
  <c r="J21" i="178"/>
  <c r="J22" i="178"/>
  <c r="J23" i="178"/>
  <c r="J24" i="178"/>
  <c r="K24" i="178"/>
  <c r="K25" i="178" s="1"/>
  <c r="K26" i="178"/>
  <c r="K27" i="178"/>
  <c r="K31" i="178" s="1"/>
  <c r="J28" i="178"/>
  <c r="J29" i="178"/>
  <c r="J30" i="178"/>
  <c r="J33" i="178"/>
  <c r="J34" i="178"/>
  <c r="J35" i="178"/>
  <c r="J36" i="178"/>
  <c r="J37" i="178"/>
  <c r="K38" i="178"/>
  <c r="K39" i="178" s="1"/>
  <c r="K40" i="178"/>
  <c r="K41" i="178"/>
  <c r="K45" i="178" s="1"/>
  <c r="J42" i="178"/>
  <c r="J43" i="178"/>
  <c r="J49" i="178"/>
  <c r="J50" i="178"/>
  <c r="J51" i="178"/>
  <c r="J52" i="178"/>
  <c r="J53" i="178"/>
  <c r="K54" i="178"/>
  <c r="K56" i="178"/>
  <c r="K57" i="178"/>
  <c r="K61" i="178" s="1"/>
  <c r="J58" i="178"/>
  <c r="J59" i="178"/>
  <c r="J63" i="178"/>
  <c r="J64" i="178"/>
  <c r="J65" i="178"/>
  <c r="J66" i="178"/>
  <c r="J67" i="178"/>
  <c r="K68" i="178"/>
  <c r="K69" i="178" s="1"/>
  <c r="K70" i="178"/>
  <c r="K71" i="178"/>
  <c r="K75" i="178" s="1"/>
  <c r="J72" i="178"/>
  <c r="J73" i="178"/>
  <c r="J79" i="178"/>
  <c r="J80" i="178"/>
  <c r="J81" i="178"/>
  <c r="J82" i="178"/>
  <c r="J83" i="178"/>
  <c r="K84" i="178"/>
  <c r="K85" i="178" s="1"/>
  <c r="K86" i="178"/>
  <c r="K87" i="178"/>
  <c r="J88" i="178"/>
  <c r="J89" i="178"/>
  <c r="K91" i="178"/>
  <c r="J93" i="178"/>
  <c r="J94" i="178"/>
  <c r="J95" i="178"/>
  <c r="J96" i="178"/>
  <c r="J97" i="178"/>
  <c r="K98" i="178"/>
  <c r="K99" i="178" s="1"/>
  <c r="K100" i="178"/>
  <c r="K101" i="178"/>
  <c r="K105" i="178" s="1"/>
  <c r="J102" i="178"/>
  <c r="J103" i="178"/>
  <c r="J109" i="178"/>
  <c r="J110" i="178"/>
  <c r="J111" i="178"/>
  <c r="J112" i="178"/>
  <c r="J113" i="178"/>
  <c r="K114" i="178"/>
  <c r="K115" i="178" s="1"/>
  <c r="K116" i="178"/>
  <c r="K117" i="178"/>
  <c r="K121" i="178" s="1"/>
  <c r="J118" i="178"/>
  <c r="J119" i="178"/>
  <c r="J125" i="178"/>
  <c r="J126" i="178"/>
  <c r="J127" i="178"/>
  <c r="J128" i="178"/>
  <c r="J129" i="178"/>
  <c r="K130" i="178"/>
  <c r="K131" i="178" s="1"/>
  <c r="K132" i="178"/>
  <c r="K133" i="178"/>
  <c r="K137" i="178" s="1"/>
  <c r="J134" i="178"/>
  <c r="J135" i="178"/>
  <c r="J139" i="178"/>
  <c r="J140" i="178"/>
  <c r="J141" i="178"/>
  <c r="J142" i="178"/>
  <c r="J143" i="178"/>
  <c r="K144" i="178"/>
  <c r="K145" i="178" s="1"/>
  <c r="K146" i="178"/>
  <c r="K147" i="178"/>
  <c r="K151" i="178" s="1"/>
  <c r="J148" i="178"/>
  <c r="J149" i="178"/>
  <c r="J153" i="178"/>
  <c r="J154" i="178"/>
  <c r="J155" i="178"/>
  <c r="J156" i="178"/>
  <c r="J157" i="178"/>
  <c r="K158" i="178"/>
  <c r="K159" i="178" s="1"/>
  <c r="K160" i="178"/>
  <c r="K161" i="178"/>
  <c r="K165" i="178" s="1"/>
  <c r="J162" i="178"/>
  <c r="J163" i="178"/>
  <c r="J167" i="178"/>
  <c r="J168" i="178"/>
  <c r="J169" i="178"/>
  <c r="J170" i="178"/>
  <c r="J171" i="178"/>
  <c r="K172" i="178"/>
  <c r="K173" i="178" s="1"/>
  <c r="K174" i="178"/>
  <c r="K175" i="178"/>
  <c r="K179" i="178"/>
  <c r="J176" i="178"/>
  <c r="J177" i="178"/>
  <c r="J181" i="178"/>
  <c r="J182" i="178"/>
  <c r="J183" i="178"/>
  <c r="J184" i="178"/>
  <c r="J185" i="178"/>
  <c r="K186" i="178"/>
  <c r="K187" i="178" s="1"/>
  <c r="K188" i="178"/>
  <c r="K189" i="178"/>
  <c r="K193" i="178" s="1"/>
  <c r="J190" i="178"/>
  <c r="J191" i="178"/>
  <c r="J5" i="177"/>
  <c r="J6" i="177"/>
  <c r="J7" i="177"/>
  <c r="J8" i="177"/>
  <c r="J9" i="177"/>
  <c r="K10" i="177"/>
  <c r="K11" i="177"/>
  <c r="K12" i="177"/>
  <c r="K13" i="177"/>
  <c r="K17" i="177" s="1"/>
  <c r="J14" i="177"/>
  <c r="J15" i="177"/>
  <c r="J19" i="177"/>
  <c r="J20" i="177"/>
  <c r="J21" i="177"/>
  <c r="J22" i="177"/>
  <c r="J23" i="177"/>
  <c r="K24" i="177"/>
  <c r="K25" i="177" s="1"/>
  <c r="K26" i="177"/>
  <c r="K27" i="177"/>
  <c r="K31" i="177" s="1"/>
  <c r="J28" i="177"/>
  <c r="J29" i="177"/>
  <c r="J33" i="177"/>
  <c r="J34" i="177"/>
  <c r="J35" i="177"/>
  <c r="J36" i="177"/>
  <c r="J37" i="177"/>
  <c r="K38" i="177"/>
  <c r="K39" i="177" s="1"/>
  <c r="K40" i="177"/>
  <c r="K41" i="177"/>
  <c r="K45" i="177" s="1"/>
  <c r="J42" i="177"/>
  <c r="J43" i="177"/>
  <c r="J49" i="177"/>
  <c r="J50" i="177"/>
  <c r="J51" i="177"/>
  <c r="J52" i="177"/>
  <c r="J53" i="177"/>
  <c r="K54" i="177"/>
  <c r="K56" i="177"/>
  <c r="K57" i="177"/>
  <c r="K61" i="177" s="1"/>
  <c r="J58" i="177"/>
  <c r="J59" i="177"/>
  <c r="J63" i="177"/>
  <c r="J64" i="177"/>
  <c r="J65" i="177"/>
  <c r="J66" i="177"/>
  <c r="J67" i="177"/>
  <c r="K68" i="177"/>
  <c r="K69" i="177" s="1"/>
  <c r="K70" i="177"/>
  <c r="K71" i="177"/>
  <c r="K75" i="177" s="1"/>
  <c r="J72" i="177"/>
  <c r="J73" i="177"/>
  <c r="J79" i="177"/>
  <c r="J80" i="177"/>
  <c r="J81" i="177"/>
  <c r="J82" i="177"/>
  <c r="J83" i="177"/>
  <c r="K84" i="177"/>
  <c r="K85" i="177" s="1"/>
  <c r="K86" i="177"/>
  <c r="J87" i="177"/>
  <c r="K87" i="177"/>
  <c r="K91" i="177" s="1"/>
  <c r="J88" i="177"/>
  <c r="J89" i="177"/>
  <c r="J90" i="177"/>
  <c r="J93" i="177"/>
  <c r="J94" i="177"/>
  <c r="J95" i="177"/>
  <c r="J96" i="177"/>
  <c r="J97" i="177"/>
  <c r="K98" i="177"/>
  <c r="K99" i="177" s="1"/>
  <c r="K100" i="177"/>
  <c r="K101" i="177"/>
  <c r="K105" i="177" s="1"/>
  <c r="J102" i="177"/>
  <c r="J103" i="177"/>
  <c r="J109" i="177"/>
  <c r="J110" i="177"/>
  <c r="J111" i="177"/>
  <c r="J112" i="177"/>
  <c r="J113" i="177"/>
  <c r="K114" i="177"/>
  <c r="K115" i="177" s="1"/>
  <c r="K116" i="177"/>
  <c r="K117" i="177"/>
  <c r="K121" i="177" s="1"/>
  <c r="J118" i="177"/>
  <c r="J119" i="177"/>
  <c r="J125" i="177"/>
  <c r="J126" i="177"/>
  <c r="J127" i="177"/>
  <c r="J128" i="177"/>
  <c r="J129" i="177"/>
  <c r="K130" i="177"/>
  <c r="K131" i="177" s="1"/>
  <c r="K132" i="177"/>
  <c r="K133" i="177"/>
  <c r="K137" i="177" s="1"/>
  <c r="J134" i="177"/>
  <c r="J135" i="177"/>
  <c r="J139" i="177"/>
  <c r="J140" i="177"/>
  <c r="J141" i="177"/>
  <c r="J142" i="177"/>
  <c r="J143" i="177"/>
  <c r="K144" i="177"/>
  <c r="K145" i="177" s="1"/>
  <c r="K146" i="177"/>
  <c r="K147" i="177"/>
  <c r="K151" i="177" s="1"/>
  <c r="J148" i="177"/>
  <c r="J149" i="177"/>
  <c r="J153" i="177"/>
  <c r="J154" i="177"/>
  <c r="J155" i="177"/>
  <c r="J156" i="177"/>
  <c r="J157" i="177"/>
  <c r="K158" i="177"/>
  <c r="K159" i="177" s="1"/>
  <c r="K160" i="177"/>
  <c r="K161" i="177"/>
  <c r="K165" i="177" s="1"/>
  <c r="J162" i="177"/>
  <c r="J163" i="177"/>
  <c r="J167" i="177"/>
  <c r="J168" i="177"/>
  <c r="J169" i="177"/>
  <c r="J170" i="177"/>
  <c r="J171" i="177"/>
  <c r="K172" i="177"/>
  <c r="K173" i="177" s="1"/>
  <c r="K174" i="177"/>
  <c r="K175" i="177"/>
  <c r="K179" i="177" s="1"/>
  <c r="J176" i="177"/>
  <c r="J177" i="177"/>
  <c r="J181" i="177"/>
  <c r="J182" i="177"/>
  <c r="J183" i="177"/>
  <c r="J184" i="177"/>
  <c r="J185" i="177"/>
  <c r="K186" i="177"/>
  <c r="K187" i="177" s="1"/>
  <c r="K188" i="177"/>
  <c r="K189" i="177"/>
  <c r="K193" i="177" s="1"/>
  <c r="J190" i="177"/>
  <c r="J191" i="177"/>
  <c r="J5" i="176"/>
  <c r="J6" i="176"/>
  <c r="J7" i="176"/>
  <c r="J8" i="176"/>
  <c r="J9" i="176"/>
  <c r="K10" i="176"/>
  <c r="K11" i="176"/>
  <c r="K12" i="176"/>
  <c r="K13" i="176"/>
  <c r="K17" i="176" s="1"/>
  <c r="J14" i="176"/>
  <c r="J15" i="176"/>
  <c r="J19" i="176"/>
  <c r="J20" i="176"/>
  <c r="J21" i="176"/>
  <c r="J22" i="176"/>
  <c r="J23" i="176"/>
  <c r="K24" i="176"/>
  <c r="K25" i="176" s="1"/>
  <c r="K26" i="176"/>
  <c r="K27" i="176"/>
  <c r="K31" i="176" s="1"/>
  <c r="J28" i="176"/>
  <c r="J29" i="176"/>
  <c r="J33" i="176"/>
  <c r="J34" i="176"/>
  <c r="J35" i="176"/>
  <c r="J36" i="176"/>
  <c r="J37" i="176"/>
  <c r="K38" i="176"/>
  <c r="K39" i="176" s="1"/>
  <c r="K40" i="176"/>
  <c r="K41" i="176"/>
  <c r="K45" i="176" s="1"/>
  <c r="J42" i="176"/>
  <c r="J43" i="176"/>
  <c r="J49" i="176"/>
  <c r="J50" i="176"/>
  <c r="J51" i="176"/>
  <c r="M51" i="176"/>
  <c r="J52" i="176"/>
  <c r="M52" i="176"/>
  <c r="J53" i="176"/>
  <c r="K54" i="176"/>
  <c r="K55" i="176" s="1"/>
  <c r="K56" i="176"/>
  <c r="K57" i="176"/>
  <c r="K61" i="176" s="1"/>
  <c r="J58" i="176"/>
  <c r="J59" i="176"/>
  <c r="J63" i="176"/>
  <c r="J64" i="176"/>
  <c r="J65" i="176"/>
  <c r="J66" i="176"/>
  <c r="J67" i="176"/>
  <c r="J68" i="176"/>
  <c r="K68" i="176"/>
  <c r="K69" i="176" s="1"/>
  <c r="K70" i="176"/>
  <c r="K71" i="176"/>
  <c r="K75" i="176" s="1"/>
  <c r="J72" i="176"/>
  <c r="J73" i="176"/>
  <c r="J79" i="176"/>
  <c r="J80" i="176"/>
  <c r="J81" i="176"/>
  <c r="J82" i="176"/>
  <c r="J83" i="176"/>
  <c r="K84" i="176"/>
  <c r="K85" i="176" s="1"/>
  <c r="K86" i="176"/>
  <c r="K87" i="176"/>
  <c r="K91" i="176" s="1"/>
  <c r="J88" i="176"/>
  <c r="J89" i="176"/>
  <c r="J93" i="176"/>
  <c r="J94" i="176"/>
  <c r="P94" i="176"/>
  <c r="J95" i="176"/>
  <c r="J96" i="176"/>
  <c r="J97" i="176"/>
  <c r="J98" i="176"/>
  <c r="K98" i="176"/>
  <c r="K99" i="176" s="1"/>
  <c r="N98" i="176"/>
  <c r="O98" i="176"/>
  <c r="O99" i="176" s="1"/>
  <c r="K100" i="176"/>
  <c r="K101" i="176"/>
  <c r="K105" i="176" s="1"/>
  <c r="J102" i="176"/>
  <c r="J103" i="176"/>
  <c r="J109" i="176"/>
  <c r="J110" i="176"/>
  <c r="J111" i="176"/>
  <c r="J112" i="176"/>
  <c r="J113" i="176"/>
  <c r="K114" i="176"/>
  <c r="K115" i="176"/>
  <c r="K116" i="176"/>
  <c r="K117" i="176"/>
  <c r="K121" i="176" s="1"/>
  <c r="J118" i="176"/>
  <c r="J119" i="176"/>
  <c r="J125" i="176"/>
  <c r="J126" i="176"/>
  <c r="J127" i="176"/>
  <c r="J128" i="176"/>
  <c r="J129" i="176"/>
  <c r="K130" i="176"/>
  <c r="K131" i="176" s="1"/>
  <c r="K132" i="176"/>
  <c r="K133" i="176"/>
  <c r="K137" i="176" s="1"/>
  <c r="J134" i="176"/>
  <c r="J135" i="176"/>
  <c r="J139" i="176"/>
  <c r="J140" i="176"/>
  <c r="J141" i="176"/>
  <c r="J142" i="176"/>
  <c r="J143" i="176"/>
  <c r="K144" i="176"/>
  <c r="K145" i="176" s="1"/>
  <c r="K146" i="176"/>
  <c r="K147" i="176"/>
  <c r="K151" i="176" s="1"/>
  <c r="J148" i="176"/>
  <c r="J149" i="176"/>
  <c r="J153" i="176"/>
  <c r="J154" i="176"/>
  <c r="J155" i="176"/>
  <c r="J156" i="176"/>
  <c r="J157" i="176"/>
  <c r="K158" i="176"/>
  <c r="K159" i="176" s="1"/>
  <c r="K160" i="176"/>
  <c r="K161" i="176"/>
  <c r="K165" i="176" s="1"/>
  <c r="J162" i="176"/>
  <c r="J163" i="176"/>
  <c r="J167" i="176"/>
  <c r="J168" i="176"/>
  <c r="J169" i="176"/>
  <c r="J170" i="176"/>
  <c r="J171" i="176"/>
  <c r="K172" i="176"/>
  <c r="K173" i="176" s="1"/>
  <c r="K174" i="176"/>
  <c r="K175" i="176"/>
  <c r="K179" i="176" s="1"/>
  <c r="J176" i="176"/>
  <c r="J177" i="176"/>
  <c r="J181" i="176"/>
  <c r="J182" i="176"/>
  <c r="J183" i="176"/>
  <c r="J184" i="176"/>
  <c r="J185" i="176"/>
  <c r="K186" i="176"/>
  <c r="K187" i="176"/>
  <c r="K188" i="176"/>
  <c r="K189" i="176"/>
  <c r="K193" i="176" s="1"/>
  <c r="J190" i="176"/>
  <c r="J191" i="176"/>
  <c r="J5" i="175"/>
  <c r="J6" i="175"/>
  <c r="J7" i="175"/>
  <c r="J8" i="175"/>
  <c r="J9" i="175"/>
  <c r="K10" i="175"/>
  <c r="K11" i="175"/>
  <c r="K12" i="175"/>
  <c r="K13" i="175"/>
  <c r="J14" i="175"/>
  <c r="J15" i="175"/>
  <c r="K17" i="175"/>
  <c r="J19" i="175"/>
  <c r="J20" i="175"/>
  <c r="J21" i="175"/>
  <c r="J22" i="175"/>
  <c r="J23" i="175"/>
  <c r="K24" i="175"/>
  <c r="K25" i="175" s="1"/>
  <c r="K26" i="175"/>
  <c r="K27" i="175"/>
  <c r="K31" i="175" s="1"/>
  <c r="J28" i="175"/>
  <c r="J29" i="175"/>
  <c r="J33" i="175"/>
  <c r="J34" i="175"/>
  <c r="J35" i="175"/>
  <c r="J36" i="175"/>
  <c r="J37" i="175"/>
  <c r="K38" i="175"/>
  <c r="K39" i="175" s="1"/>
  <c r="K40" i="175"/>
  <c r="K41" i="175"/>
  <c r="K45" i="175" s="1"/>
  <c r="J42" i="175"/>
  <c r="J43" i="175"/>
  <c r="J49" i="175"/>
  <c r="J50" i="175"/>
  <c r="J51" i="175"/>
  <c r="J52" i="175"/>
  <c r="J53" i="175"/>
  <c r="K54" i="175"/>
  <c r="K55" i="175" s="1"/>
  <c r="K56" i="175"/>
  <c r="K57" i="175"/>
  <c r="K61" i="175" s="1"/>
  <c r="J58" i="175"/>
  <c r="J59" i="175"/>
  <c r="J63" i="175"/>
  <c r="J64" i="175"/>
  <c r="J65" i="175"/>
  <c r="J66" i="175"/>
  <c r="J67" i="175"/>
  <c r="K68" i="175"/>
  <c r="K69" i="175" s="1"/>
  <c r="K70" i="175"/>
  <c r="K71" i="175"/>
  <c r="K75" i="175" s="1"/>
  <c r="J72" i="175"/>
  <c r="J73" i="175"/>
  <c r="N78" i="175"/>
  <c r="J79" i="175"/>
  <c r="J80" i="175"/>
  <c r="J81" i="175"/>
  <c r="J82" i="175"/>
  <c r="J83" i="175"/>
  <c r="K84" i="175"/>
  <c r="K85" i="175" s="1"/>
  <c r="K86" i="175"/>
  <c r="K87" i="175"/>
  <c r="K91" i="175" s="1"/>
  <c r="J88" i="175"/>
  <c r="J89" i="175"/>
  <c r="J93" i="175"/>
  <c r="J94" i="175"/>
  <c r="J95" i="175"/>
  <c r="J96" i="175"/>
  <c r="J97" i="175"/>
  <c r="K98" i="175"/>
  <c r="K99" i="175" s="1"/>
  <c r="K100" i="175"/>
  <c r="K101" i="175"/>
  <c r="K105" i="175" s="1"/>
  <c r="J102" i="175"/>
  <c r="J103" i="175"/>
  <c r="J109" i="175"/>
  <c r="J110" i="175"/>
  <c r="J111" i="175"/>
  <c r="J112" i="175"/>
  <c r="J113" i="175"/>
  <c r="K114" i="175"/>
  <c r="K115" i="175" s="1"/>
  <c r="K116" i="175"/>
  <c r="K117" i="175"/>
  <c r="K121" i="175" s="1"/>
  <c r="J118" i="175"/>
  <c r="J119" i="175"/>
  <c r="J125" i="175"/>
  <c r="J126" i="175"/>
  <c r="J127" i="175"/>
  <c r="J128" i="175"/>
  <c r="J129" i="175"/>
  <c r="K130" i="175"/>
  <c r="K131" i="175" s="1"/>
  <c r="K132" i="175"/>
  <c r="K133" i="175"/>
  <c r="K137" i="175" s="1"/>
  <c r="J134" i="175"/>
  <c r="J135" i="175"/>
  <c r="J139" i="175"/>
  <c r="J140" i="175"/>
  <c r="J141" i="175"/>
  <c r="J142" i="175"/>
  <c r="J143" i="175"/>
  <c r="K144" i="175"/>
  <c r="K145" i="175" s="1"/>
  <c r="K146" i="175"/>
  <c r="K147" i="175"/>
  <c r="K151" i="175" s="1"/>
  <c r="J148" i="175"/>
  <c r="J149" i="175"/>
  <c r="J153" i="175"/>
  <c r="J154" i="175"/>
  <c r="J155" i="175"/>
  <c r="J156" i="175"/>
  <c r="J157" i="175"/>
  <c r="K158" i="175"/>
  <c r="K159" i="175" s="1"/>
  <c r="K160" i="175"/>
  <c r="K161" i="175"/>
  <c r="K165" i="175" s="1"/>
  <c r="J162" i="175"/>
  <c r="J163" i="175"/>
  <c r="J167" i="175"/>
  <c r="J168" i="175"/>
  <c r="J169" i="175"/>
  <c r="J170" i="175"/>
  <c r="J171" i="175"/>
  <c r="K172" i="175"/>
  <c r="K173" i="175" s="1"/>
  <c r="K174" i="175"/>
  <c r="K175" i="175"/>
  <c r="K179" i="175" s="1"/>
  <c r="J176" i="175"/>
  <c r="J177" i="175"/>
  <c r="J181" i="175"/>
  <c r="J182" i="175"/>
  <c r="J183" i="175"/>
  <c r="J184" i="175"/>
  <c r="J185" i="175"/>
  <c r="K186" i="175"/>
  <c r="K187" i="175" s="1"/>
  <c r="K188" i="175"/>
  <c r="K189" i="175"/>
  <c r="K193" i="175" s="1"/>
  <c r="J190" i="175"/>
  <c r="J191" i="175"/>
  <c r="J5" i="174"/>
  <c r="J6" i="174"/>
  <c r="J7" i="174"/>
  <c r="J8" i="174"/>
  <c r="J9" i="174"/>
  <c r="J10" i="174"/>
  <c r="K10" i="174"/>
  <c r="K11" i="174"/>
  <c r="K12" i="174"/>
  <c r="K13" i="174"/>
  <c r="J14" i="174"/>
  <c r="J15" i="174"/>
  <c r="K17" i="174"/>
  <c r="J19" i="174"/>
  <c r="J20" i="174"/>
  <c r="J21" i="174"/>
  <c r="J22" i="174"/>
  <c r="J23" i="174"/>
  <c r="J24" i="174"/>
  <c r="K24" i="174"/>
  <c r="J25" i="174"/>
  <c r="K25" i="174"/>
  <c r="K26" i="174"/>
  <c r="K27" i="174"/>
  <c r="K31" i="174" s="1"/>
  <c r="J28" i="174"/>
  <c r="J29" i="174"/>
  <c r="J33" i="174"/>
  <c r="J34" i="174"/>
  <c r="J36" i="174"/>
  <c r="J37" i="174"/>
  <c r="J38" i="174"/>
  <c r="K38" i="174"/>
  <c r="J39" i="174"/>
  <c r="K39" i="174"/>
  <c r="K40" i="174"/>
  <c r="K41" i="174"/>
  <c r="J42" i="174"/>
  <c r="J43" i="174"/>
  <c r="K45" i="174"/>
  <c r="J49" i="174"/>
  <c r="J50" i="174"/>
  <c r="J51" i="174"/>
  <c r="J52" i="174"/>
  <c r="J53" i="174"/>
  <c r="J54" i="174"/>
  <c r="K54" i="174"/>
  <c r="K55" i="174" s="1"/>
  <c r="K56" i="174"/>
  <c r="K57" i="174"/>
  <c r="J58" i="174"/>
  <c r="J59" i="174"/>
  <c r="K61" i="174"/>
  <c r="J63" i="174"/>
  <c r="J64" i="174"/>
  <c r="J65" i="174"/>
  <c r="J66" i="174"/>
  <c r="J67" i="174"/>
  <c r="J69" i="174"/>
  <c r="K68" i="174"/>
  <c r="K69" i="174" s="1"/>
  <c r="K70" i="174"/>
  <c r="K71" i="174"/>
  <c r="K75" i="174" s="1"/>
  <c r="J72" i="174"/>
  <c r="J73" i="174"/>
  <c r="J79" i="174"/>
  <c r="J80" i="174"/>
  <c r="J81" i="174"/>
  <c r="J82" i="174"/>
  <c r="J83" i="174"/>
  <c r="J84" i="174"/>
  <c r="K84" i="174"/>
  <c r="K85" i="174" s="1"/>
  <c r="K86" i="174"/>
  <c r="K87" i="174"/>
  <c r="K91" i="174" s="1"/>
  <c r="J88" i="174"/>
  <c r="J89" i="174"/>
  <c r="J93" i="174"/>
  <c r="J94" i="174"/>
  <c r="J95" i="174"/>
  <c r="J96" i="174"/>
  <c r="J97" i="174"/>
  <c r="K98" i="174"/>
  <c r="K99" i="174" s="1"/>
  <c r="K100" i="174"/>
  <c r="K101" i="174"/>
  <c r="J102" i="174"/>
  <c r="J103" i="174"/>
  <c r="K105" i="174"/>
  <c r="J109" i="174"/>
  <c r="J110" i="174"/>
  <c r="J111" i="174"/>
  <c r="J112" i="174"/>
  <c r="J113" i="174"/>
  <c r="K114" i="174"/>
  <c r="K115" i="174" s="1"/>
  <c r="K116" i="174"/>
  <c r="K117" i="174"/>
  <c r="K121" i="174" s="1"/>
  <c r="J118" i="174"/>
  <c r="J119" i="174"/>
  <c r="J125" i="174"/>
  <c r="J126" i="174"/>
  <c r="J127" i="174"/>
  <c r="J128" i="174"/>
  <c r="J129" i="174"/>
  <c r="K130" i="174"/>
  <c r="K131" i="174" s="1"/>
  <c r="K132" i="174"/>
  <c r="K133" i="174"/>
  <c r="K137" i="174" s="1"/>
  <c r="J134" i="174"/>
  <c r="J135" i="174"/>
  <c r="J139" i="174"/>
  <c r="J140" i="174"/>
  <c r="J141" i="174"/>
  <c r="J142" i="174"/>
  <c r="J143" i="174"/>
  <c r="K144" i="174"/>
  <c r="K145" i="174" s="1"/>
  <c r="K146" i="174"/>
  <c r="K147" i="174"/>
  <c r="J148" i="174"/>
  <c r="J149" i="174"/>
  <c r="K151" i="174"/>
  <c r="J153" i="174"/>
  <c r="J154" i="174"/>
  <c r="J155" i="174"/>
  <c r="J156" i="174"/>
  <c r="J157" i="174"/>
  <c r="K158" i="174"/>
  <c r="K159" i="174" s="1"/>
  <c r="K160" i="174"/>
  <c r="K161" i="174"/>
  <c r="K165" i="174" s="1"/>
  <c r="J162" i="174"/>
  <c r="J163" i="174"/>
  <c r="J167" i="174"/>
  <c r="J168" i="174"/>
  <c r="J169" i="174"/>
  <c r="J170" i="174"/>
  <c r="J171" i="174"/>
  <c r="K172" i="174"/>
  <c r="K173" i="174" s="1"/>
  <c r="K174" i="174"/>
  <c r="K175" i="174"/>
  <c r="K179" i="174" s="1"/>
  <c r="J176" i="174"/>
  <c r="J177" i="174"/>
  <c r="J181" i="174"/>
  <c r="J182" i="174"/>
  <c r="J183" i="174"/>
  <c r="J184" i="174"/>
  <c r="J185" i="174"/>
  <c r="K186" i="174"/>
  <c r="K187" i="174" s="1"/>
  <c r="K188" i="174"/>
  <c r="K189" i="174"/>
  <c r="K193" i="174" s="1"/>
  <c r="J190" i="174"/>
  <c r="J191" i="174"/>
  <c r="J5" i="173"/>
  <c r="J6" i="173"/>
  <c r="J7" i="173"/>
  <c r="J8" i="173"/>
  <c r="J9" i="173"/>
  <c r="K10" i="173"/>
  <c r="K11" i="173"/>
  <c r="K12" i="173"/>
  <c r="K13" i="173"/>
  <c r="K17" i="173" s="1"/>
  <c r="J14" i="173"/>
  <c r="J15" i="173"/>
  <c r="J19" i="173"/>
  <c r="J20" i="173"/>
  <c r="J21" i="173"/>
  <c r="J22" i="173"/>
  <c r="J23" i="173"/>
  <c r="K24" i="173"/>
  <c r="K25" i="173" s="1"/>
  <c r="K26" i="173"/>
  <c r="K27" i="173"/>
  <c r="K31" i="173" s="1"/>
  <c r="N27" i="173"/>
  <c r="J28" i="173"/>
  <c r="J29" i="173"/>
  <c r="J33" i="173"/>
  <c r="J34" i="173"/>
  <c r="J35" i="173"/>
  <c r="J36" i="173"/>
  <c r="J37" i="173"/>
  <c r="J38" i="173"/>
  <c r="K38" i="173"/>
  <c r="K39" i="173" s="1"/>
  <c r="J39" i="173"/>
  <c r="K40" i="173"/>
  <c r="K41" i="173"/>
  <c r="K45" i="173" s="1"/>
  <c r="J42" i="173"/>
  <c r="J43" i="173"/>
  <c r="J49" i="173"/>
  <c r="J50" i="173"/>
  <c r="J51" i="173"/>
  <c r="J52" i="173"/>
  <c r="J53" i="173"/>
  <c r="K54" i="173"/>
  <c r="K55" i="173" s="1"/>
  <c r="K56" i="173"/>
  <c r="K57" i="173"/>
  <c r="K61" i="173" s="1"/>
  <c r="J58" i="173"/>
  <c r="J59" i="173"/>
  <c r="J63" i="173"/>
  <c r="J64" i="173"/>
  <c r="J65" i="173"/>
  <c r="J66" i="173"/>
  <c r="J67" i="173"/>
  <c r="K68" i="173"/>
  <c r="K70" i="173"/>
  <c r="J71" i="173"/>
  <c r="K71" i="173"/>
  <c r="J72" i="173"/>
  <c r="J73" i="173"/>
  <c r="K75" i="173"/>
  <c r="J79" i="173"/>
  <c r="J80" i="173"/>
  <c r="J81" i="173"/>
  <c r="J82" i="173"/>
  <c r="J83" i="173"/>
  <c r="K84" i="173"/>
  <c r="K85" i="173" s="1"/>
  <c r="K86" i="173"/>
  <c r="K87" i="173"/>
  <c r="K91" i="173" s="1"/>
  <c r="J88" i="173"/>
  <c r="J89" i="173"/>
  <c r="J93" i="173"/>
  <c r="J94" i="173"/>
  <c r="J95" i="173"/>
  <c r="J96" i="173"/>
  <c r="J97" i="173"/>
  <c r="J98" i="173"/>
  <c r="K98" i="173"/>
  <c r="K99" i="173" s="1"/>
  <c r="K100" i="173"/>
  <c r="K101" i="173"/>
  <c r="K105" i="173"/>
  <c r="J102" i="173"/>
  <c r="J103" i="173"/>
  <c r="J109" i="173"/>
  <c r="J110" i="173"/>
  <c r="J111" i="173"/>
  <c r="J112" i="173"/>
  <c r="J113" i="173"/>
  <c r="K114" i="173"/>
  <c r="K115" i="173" s="1"/>
  <c r="K116" i="173"/>
  <c r="K117" i="173"/>
  <c r="K121" i="173" s="1"/>
  <c r="J118" i="173"/>
  <c r="J119" i="173"/>
  <c r="J125" i="173"/>
  <c r="J126" i="173"/>
  <c r="J127" i="173"/>
  <c r="J128" i="173"/>
  <c r="J129" i="173"/>
  <c r="K130" i="173"/>
  <c r="K131" i="173" s="1"/>
  <c r="K132" i="173"/>
  <c r="K133" i="173"/>
  <c r="K137" i="173" s="1"/>
  <c r="J134" i="173"/>
  <c r="J135" i="173"/>
  <c r="J139" i="173"/>
  <c r="J140" i="173"/>
  <c r="J141" i="173"/>
  <c r="J142" i="173"/>
  <c r="J143" i="173"/>
  <c r="K144" i="173"/>
  <c r="K145" i="173" s="1"/>
  <c r="K146" i="173"/>
  <c r="K147" i="173"/>
  <c r="K151" i="173" s="1"/>
  <c r="J148" i="173"/>
  <c r="J149" i="173"/>
  <c r="J153" i="173"/>
  <c r="J154" i="173"/>
  <c r="J155" i="173"/>
  <c r="J156" i="173"/>
  <c r="J157" i="173"/>
  <c r="K158" i="173"/>
  <c r="K159" i="173" s="1"/>
  <c r="K160" i="173"/>
  <c r="K161" i="173"/>
  <c r="K165" i="173" s="1"/>
  <c r="J162" i="173"/>
  <c r="J163" i="173"/>
  <c r="J167" i="173"/>
  <c r="J168" i="173"/>
  <c r="J169" i="173"/>
  <c r="J170" i="173"/>
  <c r="J171" i="173"/>
  <c r="K172" i="173"/>
  <c r="K173" i="173" s="1"/>
  <c r="K174" i="173"/>
  <c r="K175" i="173"/>
  <c r="K179" i="173" s="1"/>
  <c r="J176" i="173"/>
  <c r="J177" i="173"/>
  <c r="J181" i="173"/>
  <c r="J182" i="173"/>
  <c r="J183" i="173"/>
  <c r="J184" i="173"/>
  <c r="J185" i="173"/>
  <c r="K186" i="173"/>
  <c r="K187" i="173" s="1"/>
  <c r="K188" i="173"/>
  <c r="K189" i="173"/>
  <c r="K193" i="173" s="1"/>
  <c r="J190" i="173"/>
  <c r="J191" i="173"/>
  <c r="J5" i="172"/>
  <c r="J6" i="172"/>
  <c r="J7" i="172"/>
  <c r="J8" i="172"/>
  <c r="J9" i="172"/>
  <c r="K10" i="172"/>
  <c r="K11" i="172"/>
  <c r="K12" i="172"/>
  <c r="K13" i="172"/>
  <c r="J14" i="172"/>
  <c r="J15" i="172"/>
  <c r="K17" i="172"/>
  <c r="J19" i="172"/>
  <c r="J20" i="172"/>
  <c r="J21" i="172"/>
  <c r="J22" i="172"/>
  <c r="J23" i="172"/>
  <c r="J24" i="172"/>
  <c r="K24" i="172"/>
  <c r="K25" i="172" s="1"/>
  <c r="K26" i="172"/>
  <c r="K27" i="172"/>
  <c r="J28" i="172"/>
  <c r="J29" i="172"/>
  <c r="K31" i="172"/>
  <c r="J33" i="172"/>
  <c r="J34" i="172"/>
  <c r="J35" i="172"/>
  <c r="J36" i="172"/>
  <c r="J37" i="172"/>
  <c r="J38" i="172"/>
  <c r="K38" i="172"/>
  <c r="K39" i="172" s="1"/>
  <c r="J39" i="172"/>
  <c r="K40" i="172"/>
  <c r="K41" i="172"/>
  <c r="K45" i="172" s="1"/>
  <c r="J42" i="172"/>
  <c r="J43" i="172"/>
  <c r="J49" i="172"/>
  <c r="J50" i="172"/>
  <c r="J51" i="172"/>
  <c r="J52" i="172"/>
  <c r="J53" i="172"/>
  <c r="J54" i="172"/>
  <c r="K54" i="172"/>
  <c r="K55" i="172" s="1"/>
  <c r="K56" i="172"/>
  <c r="K57" i="172"/>
  <c r="J58" i="172"/>
  <c r="J59" i="172"/>
  <c r="J60" i="172"/>
  <c r="K61" i="172"/>
  <c r="J63" i="172"/>
  <c r="J64" i="172"/>
  <c r="J65" i="172"/>
  <c r="J66" i="172"/>
  <c r="J67" i="172"/>
  <c r="K68" i="172"/>
  <c r="K70" i="172"/>
  <c r="K71" i="172"/>
  <c r="K75" i="172" s="1"/>
  <c r="J72" i="172"/>
  <c r="J73" i="172"/>
  <c r="J79" i="172"/>
  <c r="J80" i="172"/>
  <c r="J81" i="172"/>
  <c r="J82" i="172"/>
  <c r="J83" i="172"/>
  <c r="J84" i="172"/>
  <c r="K84" i="172"/>
  <c r="K85" i="172" s="1"/>
  <c r="K86" i="172"/>
  <c r="K87" i="172"/>
  <c r="J88" i="172"/>
  <c r="J89" i="172"/>
  <c r="K91" i="172"/>
  <c r="J93" i="172"/>
  <c r="J94" i="172"/>
  <c r="J95" i="172"/>
  <c r="J96" i="172"/>
  <c r="J97" i="172"/>
  <c r="J98" i="172"/>
  <c r="K98" i="172"/>
  <c r="K99" i="172" s="1"/>
  <c r="K100" i="172"/>
  <c r="K101" i="172"/>
  <c r="J102" i="172"/>
  <c r="J103" i="172"/>
  <c r="K105" i="172"/>
  <c r="J109" i="172"/>
  <c r="J110" i="172"/>
  <c r="J111" i="172"/>
  <c r="J112" i="172"/>
  <c r="J113" i="172"/>
  <c r="K114" i="172"/>
  <c r="K115" i="172" s="1"/>
  <c r="K116" i="172"/>
  <c r="K117" i="172"/>
  <c r="K121" i="172" s="1"/>
  <c r="J118" i="172"/>
  <c r="J119" i="172"/>
  <c r="J125" i="172"/>
  <c r="J126" i="172"/>
  <c r="J127" i="172"/>
  <c r="J128" i="172"/>
  <c r="J129" i="172"/>
  <c r="K130" i="172"/>
  <c r="K131" i="172" s="1"/>
  <c r="K132" i="172"/>
  <c r="K133" i="172"/>
  <c r="J134" i="172"/>
  <c r="J135" i="172"/>
  <c r="K137" i="172"/>
  <c r="J139" i="172"/>
  <c r="J140" i="172"/>
  <c r="J141" i="172"/>
  <c r="J142" i="172"/>
  <c r="J143" i="172"/>
  <c r="K144" i="172"/>
  <c r="K145" i="172" s="1"/>
  <c r="K146" i="172"/>
  <c r="K147" i="172"/>
  <c r="J148" i="172"/>
  <c r="J149" i="172"/>
  <c r="K151" i="172"/>
  <c r="J153" i="172"/>
  <c r="J154" i="172"/>
  <c r="J155" i="172"/>
  <c r="J156" i="172"/>
  <c r="J157" i="172"/>
  <c r="K158" i="172"/>
  <c r="K159" i="172" s="1"/>
  <c r="K160" i="172"/>
  <c r="K161" i="172"/>
  <c r="J162" i="172"/>
  <c r="J163" i="172"/>
  <c r="K165" i="172"/>
  <c r="J167" i="172"/>
  <c r="J168" i="172"/>
  <c r="J169" i="172"/>
  <c r="J170" i="172"/>
  <c r="J171" i="172"/>
  <c r="K172" i="172"/>
  <c r="K173" i="172" s="1"/>
  <c r="K174" i="172"/>
  <c r="K175" i="172"/>
  <c r="K179" i="172" s="1"/>
  <c r="J176" i="172"/>
  <c r="J177" i="172"/>
  <c r="J181" i="172"/>
  <c r="J182" i="172"/>
  <c r="J183" i="172"/>
  <c r="J184" i="172"/>
  <c r="J185" i="172"/>
  <c r="J186" i="172"/>
  <c r="K186" i="172"/>
  <c r="K187" i="172" s="1"/>
  <c r="K188" i="172"/>
  <c r="K189" i="172"/>
  <c r="K193" i="172" s="1"/>
  <c r="J190" i="172"/>
  <c r="J191" i="172"/>
  <c r="J5" i="171"/>
  <c r="J6" i="171"/>
  <c r="J7" i="171"/>
  <c r="J8" i="171"/>
  <c r="J9" i="171"/>
  <c r="K10" i="171"/>
  <c r="K11" i="171"/>
  <c r="K12" i="171"/>
  <c r="K13" i="171"/>
  <c r="K17" i="171" s="1"/>
  <c r="J14" i="171"/>
  <c r="J15" i="171"/>
  <c r="J19" i="171"/>
  <c r="J20" i="171"/>
  <c r="J21" i="171"/>
  <c r="J22" i="171"/>
  <c r="J23" i="171"/>
  <c r="K24" i="171"/>
  <c r="K25" i="171" s="1"/>
  <c r="K26" i="171"/>
  <c r="K27" i="171"/>
  <c r="K31" i="171" s="1"/>
  <c r="J28" i="171"/>
  <c r="J29" i="171"/>
  <c r="J33" i="171"/>
  <c r="J34" i="171"/>
  <c r="J35" i="171"/>
  <c r="J36" i="171"/>
  <c r="J37" i="171"/>
  <c r="K38" i="171"/>
  <c r="K39" i="171" s="1"/>
  <c r="K40" i="171"/>
  <c r="K41" i="171"/>
  <c r="K45" i="171" s="1"/>
  <c r="J42" i="171"/>
  <c r="J43" i="171"/>
  <c r="J49" i="171"/>
  <c r="J50" i="171"/>
  <c r="J51" i="171"/>
  <c r="J52" i="171"/>
  <c r="J53" i="171"/>
  <c r="J54" i="171"/>
  <c r="K54" i="171"/>
  <c r="K55" i="171" s="1"/>
  <c r="K56" i="171"/>
  <c r="K57" i="171"/>
  <c r="K61" i="171" s="1"/>
  <c r="J58" i="171"/>
  <c r="J59" i="171"/>
  <c r="J63" i="171"/>
  <c r="J64" i="171"/>
  <c r="J65" i="171"/>
  <c r="J66" i="171"/>
  <c r="J67" i="171"/>
  <c r="K68" i="171"/>
  <c r="K69" i="171" s="1"/>
  <c r="K70" i="171"/>
  <c r="K71" i="171"/>
  <c r="K75" i="171" s="1"/>
  <c r="J72" i="171"/>
  <c r="J73" i="171"/>
  <c r="J79" i="171"/>
  <c r="J80" i="171"/>
  <c r="J81" i="171"/>
  <c r="J82" i="171"/>
  <c r="J83" i="171"/>
  <c r="J84" i="171"/>
  <c r="K84" i="171"/>
  <c r="K85" i="171" s="1"/>
  <c r="K86" i="171"/>
  <c r="K87" i="171"/>
  <c r="K91" i="171" s="1"/>
  <c r="J88" i="171"/>
  <c r="J89" i="171"/>
  <c r="J93" i="171"/>
  <c r="J94" i="171"/>
  <c r="J95" i="171"/>
  <c r="J96" i="171"/>
  <c r="J97" i="171"/>
  <c r="J98" i="171"/>
  <c r="K98" i="171"/>
  <c r="K99" i="171" s="1"/>
  <c r="K100" i="171"/>
  <c r="K101" i="171"/>
  <c r="K105" i="171" s="1"/>
  <c r="J102" i="171"/>
  <c r="J103" i="171"/>
  <c r="J109" i="171"/>
  <c r="J110" i="171"/>
  <c r="J111" i="171"/>
  <c r="J112" i="171"/>
  <c r="J113" i="171"/>
  <c r="K114" i="171"/>
  <c r="K115" i="171" s="1"/>
  <c r="K116" i="171"/>
  <c r="K117" i="171"/>
  <c r="J118" i="171"/>
  <c r="J119" i="171"/>
  <c r="K121" i="171"/>
  <c r="J125" i="171"/>
  <c r="J126" i="171"/>
  <c r="J127" i="171"/>
  <c r="J128" i="171"/>
  <c r="J129" i="171"/>
  <c r="K130" i="171"/>
  <c r="K131" i="171" s="1"/>
  <c r="K132" i="171"/>
  <c r="K133" i="171"/>
  <c r="K137" i="171" s="1"/>
  <c r="J134" i="171"/>
  <c r="J135" i="171"/>
  <c r="J139" i="171"/>
  <c r="J140" i="171"/>
  <c r="J141" i="171"/>
  <c r="J142" i="171"/>
  <c r="J143" i="171"/>
  <c r="K144" i="171"/>
  <c r="K145" i="171" s="1"/>
  <c r="K146" i="171"/>
  <c r="K147" i="171"/>
  <c r="J148" i="171"/>
  <c r="J149" i="171"/>
  <c r="K151" i="171"/>
  <c r="J153" i="171"/>
  <c r="J154" i="171"/>
  <c r="J155" i="171"/>
  <c r="J156" i="171"/>
  <c r="J157" i="171"/>
  <c r="K158" i="171"/>
  <c r="K159" i="171" s="1"/>
  <c r="K160" i="171"/>
  <c r="K161" i="171"/>
  <c r="K165" i="171" s="1"/>
  <c r="J162" i="171"/>
  <c r="J163" i="171"/>
  <c r="J167" i="171"/>
  <c r="J168" i="171"/>
  <c r="J169" i="171"/>
  <c r="J170" i="171"/>
  <c r="J171" i="171"/>
  <c r="K172" i="171"/>
  <c r="K173" i="171"/>
  <c r="K174" i="171"/>
  <c r="K175" i="171"/>
  <c r="J176" i="171"/>
  <c r="J177" i="171"/>
  <c r="K179" i="171"/>
  <c r="J181" i="171"/>
  <c r="J182" i="171"/>
  <c r="J183" i="171"/>
  <c r="J184" i="171"/>
  <c r="J185" i="171"/>
  <c r="K186" i="171"/>
  <c r="K187" i="171" s="1"/>
  <c r="K188" i="171"/>
  <c r="K189" i="171"/>
  <c r="K193" i="171" s="1"/>
  <c r="J190" i="171"/>
  <c r="J191" i="171"/>
  <c r="J5" i="170"/>
  <c r="J6" i="170"/>
  <c r="J7" i="170"/>
  <c r="J8" i="170"/>
  <c r="J9" i="170"/>
  <c r="K10" i="170"/>
  <c r="K11" i="170"/>
  <c r="K12" i="170"/>
  <c r="K13" i="170"/>
  <c r="K17" i="170" s="1"/>
  <c r="J14" i="170"/>
  <c r="J15" i="170"/>
  <c r="J19" i="170"/>
  <c r="J20" i="170"/>
  <c r="J21" i="170"/>
  <c r="J22" i="170"/>
  <c r="J23" i="170"/>
  <c r="K24" i="170"/>
  <c r="K25" i="170" s="1"/>
  <c r="K26" i="170"/>
  <c r="K27" i="170"/>
  <c r="J28" i="170"/>
  <c r="J29" i="170"/>
  <c r="K31" i="170"/>
  <c r="J33" i="170"/>
  <c r="J34" i="170"/>
  <c r="J35" i="170"/>
  <c r="J36" i="170"/>
  <c r="J37" i="170"/>
  <c r="J38" i="170"/>
  <c r="K38" i="170"/>
  <c r="K39" i="170" s="1"/>
  <c r="J39" i="170"/>
  <c r="K40" i="170"/>
  <c r="K41" i="170"/>
  <c r="J42" i="170"/>
  <c r="J43" i="170"/>
  <c r="K45" i="170"/>
  <c r="J49" i="170"/>
  <c r="J50" i="170"/>
  <c r="J51" i="170"/>
  <c r="J52" i="170"/>
  <c r="J53" i="170"/>
  <c r="J54" i="170"/>
  <c r="K54" i="170"/>
  <c r="K55" i="170" s="1"/>
  <c r="K56" i="170"/>
  <c r="K57" i="170"/>
  <c r="K61" i="170" s="1"/>
  <c r="J58" i="170"/>
  <c r="J59" i="170"/>
  <c r="J63" i="170"/>
  <c r="J64" i="170"/>
  <c r="J65" i="170"/>
  <c r="J66" i="170"/>
  <c r="J67" i="170"/>
  <c r="J68" i="170"/>
  <c r="K68" i="170"/>
  <c r="L38" i="170" s="1"/>
  <c r="K70" i="170"/>
  <c r="K71" i="170"/>
  <c r="K75" i="170" s="1"/>
  <c r="J72" i="170"/>
  <c r="J73" i="170"/>
  <c r="J79" i="170"/>
  <c r="J80" i="170"/>
  <c r="J81" i="170"/>
  <c r="J82" i="170"/>
  <c r="J83" i="170"/>
  <c r="J84" i="170"/>
  <c r="K84" i="170"/>
  <c r="K85" i="170" s="1"/>
  <c r="K86" i="170"/>
  <c r="K87" i="170"/>
  <c r="J88" i="170"/>
  <c r="J89" i="170"/>
  <c r="K91" i="170"/>
  <c r="J93" i="170"/>
  <c r="J94" i="170"/>
  <c r="J95" i="170"/>
  <c r="J96" i="170"/>
  <c r="J97" i="170"/>
  <c r="K98" i="170"/>
  <c r="K99" i="170" s="1"/>
  <c r="K100" i="170"/>
  <c r="J101" i="170"/>
  <c r="K101" i="170"/>
  <c r="J102" i="170"/>
  <c r="J103" i="170"/>
  <c r="K105" i="170"/>
  <c r="J109" i="170"/>
  <c r="J110" i="170"/>
  <c r="J111" i="170"/>
  <c r="J112" i="170"/>
  <c r="J113" i="170"/>
  <c r="K114" i="170"/>
  <c r="K115" i="170" s="1"/>
  <c r="K116" i="170"/>
  <c r="J117" i="170"/>
  <c r="K117" i="170"/>
  <c r="J118" i="170"/>
  <c r="J119" i="170"/>
  <c r="J121" i="170"/>
  <c r="K121" i="170"/>
  <c r="J125" i="170"/>
  <c r="J126" i="170"/>
  <c r="J127" i="170"/>
  <c r="J128" i="170"/>
  <c r="J129" i="170"/>
  <c r="K130" i="170"/>
  <c r="K131" i="170" s="1"/>
  <c r="K132" i="170"/>
  <c r="K133" i="170"/>
  <c r="K137" i="170" s="1"/>
  <c r="J134" i="170"/>
  <c r="J135" i="170"/>
  <c r="J139" i="170"/>
  <c r="J140" i="170"/>
  <c r="J141" i="170"/>
  <c r="J142" i="170"/>
  <c r="J143" i="170"/>
  <c r="K144" i="170"/>
  <c r="K145" i="170"/>
  <c r="K146" i="170"/>
  <c r="K147" i="170"/>
  <c r="K151" i="170" s="1"/>
  <c r="J148" i="170"/>
  <c r="J149" i="170"/>
  <c r="J153" i="170"/>
  <c r="J154" i="170"/>
  <c r="J155" i="170"/>
  <c r="J156" i="170"/>
  <c r="J157" i="170"/>
  <c r="K158" i="170"/>
  <c r="K159" i="170" s="1"/>
  <c r="K160" i="170"/>
  <c r="K161" i="170"/>
  <c r="J162" i="170"/>
  <c r="J163" i="170"/>
  <c r="K165" i="170"/>
  <c r="J167" i="170"/>
  <c r="J168" i="170"/>
  <c r="J169" i="170"/>
  <c r="J170" i="170"/>
  <c r="J171" i="170"/>
  <c r="K172" i="170"/>
  <c r="K173" i="170" s="1"/>
  <c r="K174" i="170"/>
  <c r="K175" i="170"/>
  <c r="K179" i="170" s="1"/>
  <c r="J176" i="170"/>
  <c r="J177" i="170"/>
  <c r="J181" i="170"/>
  <c r="J182" i="170"/>
  <c r="J183" i="170"/>
  <c r="J184" i="170"/>
  <c r="J185" i="170"/>
  <c r="K186" i="170"/>
  <c r="K187" i="170"/>
  <c r="K188" i="170"/>
  <c r="K189" i="170"/>
  <c r="J190" i="170"/>
  <c r="J191" i="170"/>
  <c r="K193" i="170"/>
  <c r="J5" i="169"/>
  <c r="J6" i="169"/>
  <c r="J7" i="169"/>
  <c r="J8" i="169"/>
  <c r="J9" i="169"/>
  <c r="K10" i="169"/>
  <c r="K11" i="169"/>
  <c r="K12" i="169"/>
  <c r="K13" i="169"/>
  <c r="J14" i="169"/>
  <c r="J15" i="169"/>
  <c r="K17" i="169"/>
  <c r="J19" i="169"/>
  <c r="J20" i="169"/>
  <c r="J21" i="169"/>
  <c r="J22" i="169"/>
  <c r="J23" i="169"/>
  <c r="J24" i="169"/>
  <c r="K24" i="169"/>
  <c r="K25" i="169" s="1"/>
  <c r="K26" i="169"/>
  <c r="K27" i="169"/>
  <c r="J28" i="169"/>
  <c r="J29" i="169"/>
  <c r="K31" i="169"/>
  <c r="J33" i="169"/>
  <c r="J34" i="169"/>
  <c r="J35" i="169"/>
  <c r="J36" i="169"/>
  <c r="J37" i="169"/>
  <c r="J38" i="169"/>
  <c r="K38" i="169"/>
  <c r="K39" i="169" s="1"/>
  <c r="J39" i="169"/>
  <c r="K40" i="169"/>
  <c r="K41" i="169"/>
  <c r="J42" i="169"/>
  <c r="J43" i="169"/>
  <c r="K45" i="169"/>
  <c r="J49" i="169"/>
  <c r="J50" i="169"/>
  <c r="J51" i="169"/>
  <c r="J52" i="169"/>
  <c r="J53" i="169"/>
  <c r="J54" i="169"/>
  <c r="K54" i="169"/>
  <c r="J55" i="169"/>
  <c r="K55" i="169"/>
  <c r="K56" i="169"/>
  <c r="K57" i="169"/>
  <c r="J58" i="169"/>
  <c r="J59" i="169"/>
  <c r="K61" i="169"/>
  <c r="J63" i="169"/>
  <c r="J64" i="169"/>
  <c r="J65" i="169"/>
  <c r="J66" i="169"/>
  <c r="J67" i="169"/>
  <c r="K68" i="169"/>
  <c r="K70" i="169"/>
  <c r="K71" i="169"/>
  <c r="K75" i="169" s="1"/>
  <c r="J72" i="169"/>
  <c r="J73" i="169"/>
  <c r="J79" i="169"/>
  <c r="J80" i="169"/>
  <c r="J81" i="169"/>
  <c r="J82" i="169"/>
  <c r="J83" i="169"/>
  <c r="J84" i="169"/>
  <c r="K84" i="169"/>
  <c r="K85" i="169" s="1"/>
  <c r="K86" i="169"/>
  <c r="K87" i="169"/>
  <c r="K91" i="169" s="1"/>
  <c r="J88" i="169"/>
  <c r="J89" i="169"/>
  <c r="J93" i="169"/>
  <c r="J94" i="169"/>
  <c r="J95" i="169"/>
  <c r="J96" i="169"/>
  <c r="J97" i="169"/>
  <c r="J98" i="169"/>
  <c r="K98" i="169"/>
  <c r="K99" i="169" s="1"/>
  <c r="K100" i="169"/>
  <c r="K101" i="169"/>
  <c r="K105" i="169" s="1"/>
  <c r="J102" i="169"/>
  <c r="J103" i="169"/>
  <c r="J109" i="169"/>
  <c r="J110" i="169"/>
  <c r="J111" i="169"/>
  <c r="J112" i="169"/>
  <c r="J113" i="169"/>
  <c r="K114" i="169"/>
  <c r="K115" i="169" s="1"/>
  <c r="K116" i="169"/>
  <c r="K117" i="169"/>
  <c r="J118" i="169"/>
  <c r="J119" i="169"/>
  <c r="K121" i="169"/>
  <c r="J125" i="169"/>
  <c r="J126" i="169"/>
  <c r="J127" i="169"/>
  <c r="J128" i="169"/>
  <c r="J129" i="169"/>
  <c r="K130" i="169"/>
  <c r="K131" i="169" s="1"/>
  <c r="K132" i="169"/>
  <c r="K133" i="169"/>
  <c r="K137" i="169" s="1"/>
  <c r="J134" i="169"/>
  <c r="J135" i="169"/>
  <c r="J139" i="169"/>
  <c r="J140" i="169"/>
  <c r="J141" i="169"/>
  <c r="J142" i="169"/>
  <c r="J143" i="169"/>
  <c r="K144" i="169"/>
  <c r="K145" i="169" s="1"/>
  <c r="K146" i="169"/>
  <c r="K147" i="169"/>
  <c r="J148" i="169"/>
  <c r="J149" i="169"/>
  <c r="K151" i="169"/>
  <c r="J153" i="169"/>
  <c r="J154" i="169"/>
  <c r="J155" i="169"/>
  <c r="J156" i="169"/>
  <c r="J157" i="169"/>
  <c r="K158" i="169"/>
  <c r="K159" i="169" s="1"/>
  <c r="K160" i="169"/>
  <c r="K161" i="169"/>
  <c r="J162" i="169"/>
  <c r="J163" i="169"/>
  <c r="K165" i="169"/>
  <c r="J167" i="169"/>
  <c r="J168" i="169"/>
  <c r="J169" i="169"/>
  <c r="J170" i="169"/>
  <c r="J171" i="169"/>
  <c r="J172" i="169"/>
  <c r="K172" i="169"/>
  <c r="J173" i="169"/>
  <c r="K173" i="169"/>
  <c r="K174" i="169"/>
  <c r="K175" i="169"/>
  <c r="K179" i="169" s="1"/>
  <c r="J176" i="169"/>
  <c r="J177" i="169"/>
  <c r="J181" i="169"/>
  <c r="J182" i="169"/>
  <c r="J183" i="169"/>
  <c r="J184" i="169"/>
  <c r="J185" i="169"/>
  <c r="K186" i="169"/>
  <c r="K187" i="169"/>
  <c r="K188" i="169"/>
  <c r="K189" i="169"/>
  <c r="K193" i="169" s="1"/>
  <c r="J190" i="169"/>
  <c r="J191" i="169"/>
  <c r="J5" i="168"/>
  <c r="J6" i="168"/>
  <c r="J7" i="168"/>
  <c r="J8" i="168"/>
  <c r="J9" i="168"/>
  <c r="K10" i="168"/>
  <c r="K11" i="168"/>
  <c r="K12" i="168"/>
  <c r="K13" i="168"/>
  <c r="K17" i="168" s="1"/>
  <c r="J14" i="168"/>
  <c r="J15" i="168"/>
  <c r="J19" i="168"/>
  <c r="J20" i="168"/>
  <c r="J21" i="168"/>
  <c r="J22" i="168"/>
  <c r="J23" i="168"/>
  <c r="K24" i="168"/>
  <c r="K25" i="168" s="1"/>
  <c r="K26" i="168"/>
  <c r="K27" i="168"/>
  <c r="J28" i="168"/>
  <c r="J29" i="168"/>
  <c r="K31" i="168"/>
  <c r="J33" i="168"/>
  <c r="J35" i="168"/>
  <c r="J36" i="168"/>
  <c r="J37" i="168"/>
  <c r="J38" i="168"/>
  <c r="K38" i="168"/>
  <c r="K39" i="168" s="1"/>
  <c r="J39" i="168"/>
  <c r="K40" i="168"/>
  <c r="K41" i="168"/>
  <c r="K45" i="168" s="1"/>
  <c r="J42" i="168"/>
  <c r="J43" i="168"/>
  <c r="J49" i="168"/>
  <c r="J50" i="168"/>
  <c r="J51" i="168"/>
  <c r="J52" i="168"/>
  <c r="J53" i="168"/>
  <c r="K54" i="168"/>
  <c r="K56" i="168"/>
  <c r="K57" i="168"/>
  <c r="K61" i="168" s="1"/>
  <c r="J58" i="168"/>
  <c r="J59" i="168"/>
  <c r="J63" i="168"/>
  <c r="J64" i="168"/>
  <c r="J65" i="168"/>
  <c r="J66" i="168"/>
  <c r="J67" i="168"/>
  <c r="K68" i="168"/>
  <c r="K70" i="168"/>
  <c r="K71" i="168"/>
  <c r="J72" i="168"/>
  <c r="J73" i="168"/>
  <c r="K75" i="168"/>
  <c r="J79" i="168"/>
  <c r="J80" i="168"/>
  <c r="J81" i="168"/>
  <c r="J82" i="168"/>
  <c r="J83" i="168"/>
  <c r="K84" i="168"/>
  <c r="K85" i="168" s="1"/>
  <c r="K86" i="168"/>
  <c r="K87" i="168"/>
  <c r="K91" i="168" s="1"/>
  <c r="J88" i="168"/>
  <c r="J89" i="168"/>
  <c r="J93" i="168"/>
  <c r="J94" i="168"/>
  <c r="J95" i="168"/>
  <c r="J96" i="168"/>
  <c r="J97" i="168"/>
  <c r="K98" i="168"/>
  <c r="K99" i="168" s="1"/>
  <c r="M99" i="168"/>
  <c r="K100" i="168"/>
  <c r="K101" i="168"/>
  <c r="K105" i="168" s="1"/>
  <c r="J102" i="168"/>
  <c r="J103" i="168"/>
  <c r="J109" i="168"/>
  <c r="J110" i="168"/>
  <c r="J111" i="168"/>
  <c r="J112" i="168"/>
  <c r="J113" i="168"/>
  <c r="K114" i="168"/>
  <c r="K115" i="168" s="1"/>
  <c r="K116" i="168"/>
  <c r="K117" i="168"/>
  <c r="J118" i="168"/>
  <c r="J119" i="168"/>
  <c r="K121" i="168"/>
  <c r="J125" i="168"/>
  <c r="J126" i="168"/>
  <c r="J127" i="168"/>
  <c r="J128" i="168"/>
  <c r="J129" i="168"/>
  <c r="K130" i="168"/>
  <c r="K131" i="168" s="1"/>
  <c r="K132" i="168"/>
  <c r="K133" i="168"/>
  <c r="K137" i="168" s="1"/>
  <c r="J134" i="168"/>
  <c r="J135" i="168"/>
  <c r="J139" i="168"/>
  <c r="J140" i="168"/>
  <c r="J141" i="168"/>
  <c r="J142" i="168"/>
  <c r="J143" i="168"/>
  <c r="K144" i="168"/>
  <c r="K145" i="168" s="1"/>
  <c r="K146" i="168"/>
  <c r="K147" i="168"/>
  <c r="J148" i="168"/>
  <c r="J149" i="168"/>
  <c r="K151" i="168"/>
  <c r="J153" i="168"/>
  <c r="J154" i="168"/>
  <c r="J155" i="168"/>
  <c r="J156" i="168"/>
  <c r="J157" i="168"/>
  <c r="K158" i="168"/>
  <c r="K159" i="168" s="1"/>
  <c r="K160" i="168"/>
  <c r="K161" i="168"/>
  <c r="K165" i="168" s="1"/>
  <c r="J162" i="168"/>
  <c r="J163" i="168"/>
  <c r="J167" i="168"/>
  <c r="J168" i="168"/>
  <c r="J169" i="168"/>
  <c r="J170" i="168"/>
  <c r="J171" i="168"/>
  <c r="K172" i="168"/>
  <c r="K173" i="168" s="1"/>
  <c r="K174" i="168"/>
  <c r="K175" i="168"/>
  <c r="J176" i="168"/>
  <c r="J177" i="168"/>
  <c r="K179" i="168"/>
  <c r="J181" i="168"/>
  <c r="J182" i="168"/>
  <c r="J183" i="168"/>
  <c r="J184" i="168"/>
  <c r="J185" i="168"/>
  <c r="K186" i="168"/>
  <c r="K187" i="168" s="1"/>
  <c r="K188" i="168"/>
  <c r="K189" i="168"/>
  <c r="K193" i="168" s="1"/>
  <c r="J190" i="168"/>
  <c r="J191" i="168"/>
  <c r="J5" i="167"/>
  <c r="J6" i="167"/>
  <c r="J7" i="167"/>
  <c r="J8" i="167"/>
  <c r="J9" i="167"/>
  <c r="K10" i="167"/>
  <c r="K11" i="167"/>
  <c r="K12" i="167"/>
  <c r="K13" i="167"/>
  <c r="K17" i="167" s="1"/>
  <c r="J14" i="167"/>
  <c r="J15" i="167"/>
  <c r="J19" i="167"/>
  <c r="J20" i="167"/>
  <c r="J21" i="167"/>
  <c r="J22" i="167"/>
  <c r="J23" i="167"/>
  <c r="J24" i="167"/>
  <c r="K24" i="167"/>
  <c r="K25" i="167" s="1"/>
  <c r="O24" i="167"/>
  <c r="J25" i="167"/>
  <c r="K26" i="167"/>
  <c r="K27" i="167"/>
  <c r="K31" i="167" s="1"/>
  <c r="J28" i="167"/>
  <c r="J29" i="167"/>
  <c r="J33" i="167"/>
  <c r="J34" i="167"/>
  <c r="J35" i="167"/>
  <c r="J36" i="167"/>
  <c r="J37" i="167"/>
  <c r="J38" i="167"/>
  <c r="K38" i="167"/>
  <c r="J39" i="167"/>
  <c r="K39" i="167"/>
  <c r="K40" i="167"/>
  <c r="K41" i="167"/>
  <c r="K45" i="167" s="1"/>
  <c r="J42" i="167"/>
  <c r="J43" i="167"/>
  <c r="J49" i="167"/>
  <c r="J50" i="167"/>
  <c r="J51" i="167"/>
  <c r="N51" i="167"/>
  <c r="J52" i="167"/>
  <c r="J53" i="167"/>
  <c r="K54" i="167"/>
  <c r="K55" i="167" s="1"/>
  <c r="K56" i="167"/>
  <c r="K57" i="167"/>
  <c r="K61" i="167" s="1"/>
  <c r="J58" i="167"/>
  <c r="J59" i="167"/>
  <c r="J63" i="167"/>
  <c r="J64" i="167"/>
  <c r="J65" i="167"/>
  <c r="J66" i="167"/>
  <c r="J67" i="167"/>
  <c r="K68" i="167"/>
  <c r="K69" i="167" s="1"/>
  <c r="K70" i="167"/>
  <c r="K71" i="167"/>
  <c r="J72" i="167"/>
  <c r="J73" i="167"/>
  <c r="K75" i="167"/>
  <c r="J79" i="167"/>
  <c r="J80" i="167"/>
  <c r="J81" i="167"/>
  <c r="J82" i="167"/>
  <c r="J83" i="167"/>
  <c r="K84" i="167"/>
  <c r="K85" i="167" s="1"/>
  <c r="K86" i="167"/>
  <c r="K87" i="167"/>
  <c r="K91" i="167" s="1"/>
  <c r="J88" i="167"/>
  <c r="J89" i="167"/>
  <c r="J93" i="167"/>
  <c r="J94" i="167"/>
  <c r="J95" i="167"/>
  <c r="J96" i="167"/>
  <c r="J97" i="167"/>
  <c r="K98" i="167"/>
  <c r="K99" i="167" s="1"/>
  <c r="K100" i="167"/>
  <c r="K101" i="167"/>
  <c r="K105" i="167" s="1"/>
  <c r="J102" i="167"/>
  <c r="J103" i="167"/>
  <c r="J109" i="167"/>
  <c r="J110" i="167"/>
  <c r="J111" i="167"/>
  <c r="J112" i="167"/>
  <c r="J113" i="167"/>
  <c r="K114" i="167"/>
  <c r="K115" i="167" s="1"/>
  <c r="K116" i="167"/>
  <c r="K117" i="167"/>
  <c r="J118" i="167"/>
  <c r="J119" i="167"/>
  <c r="K121" i="167"/>
  <c r="J125" i="167"/>
  <c r="J126" i="167"/>
  <c r="J127" i="167"/>
  <c r="J128" i="167"/>
  <c r="J129" i="167"/>
  <c r="K130" i="167"/>
  <c r="K131" i="167" s="1"/>
  <c r="K132" i="167"/>
  <c r="K133" i="167"/>
  <c r="K137" i="167" s="1"/>
  <c r="J134" i="167"/>
  <c r="J135" i="167"/>
  <c r="J139" i="167"/>
  <c r="J140" i="167"/>
  <c r="J141" i="167"/>
  <c r="J142" i="167"/>
  <c r="J143" i="167"/>
  <c r="K144" i="167"/>
  <c r="K145" i="167" s="1"/>
  <c r="K146" i="167"/>
  <c r="K147" i="167"/>
  <c r="K151" i="167" s="1"/>
  <c r="J148" i="167"/>
  <c r="J149" i="167"/>
  <c r="J153" i="167"/>
  <c r="J154" i="167"/>
  <c r="J155" i="167"/>
  <c r="J156" i="167"/>
  <c r="J157" i="167"/>
  <c r="K158" i="167"/>
  <c r="K159" i="167" s="1"/>
  <c r="K160" i="167"/>
  <c r="K161" i="167"/>
  <c r="K165" i="167" s="1"/>
  <c r="J162" i="167"/>
  <c r="J163" i="167"/>
  <c r="J167" i="167"/>
  <c r="J168" i="167"/>
  <c r="J169" i="167"/>
  <c r="J170" i="167"/>
  <c r="J171" i="167"/>
  <c r="K172" i="167"/>
  <c r="K173" i="167" s="1"/>
  <c r="K174" i="167"/>
  <c r="K175" i="167"/>
  <c r="K179" i="167" s="1"/>
  <c r="J176" i="167"/>
  <c r="J177" i="167"/>
  <c r="J181" i="167"/>
  <c r="J182" i="167"/>
  <c r="J183" i="167"/>
  <c r="J184" i="167"/>
  <c r="J185" i="167"/>
  <c r="K186" i="167"/>
  <c r="K187" i="167" s="1"/>
  <c r="K188" i="167"/>
  <c r="K189" i="167"/>
  <c r="K193" i="167" s="1"/>
  <c r="J190" i="167"/>
  <c r="J191" i="167"/>
  <c r="J5" i="166"/>
  <c r="J6" i="166"/>
  <c r="J7" i="166"/>
  <c r="J8" i="166"/>
  <c r="J9" i="166"/>
  <c r="J10" i="166"/>
  <c r="K10" i="166"/>
  <c r="K11" i="166"/>
  <c r="K12" i="166"/>
  <c r="K13" i="166"/>
  <c r="K17" i="166" s="1"/>
  <c r="J14" i="166"/>
  <c r="J15" i="166"/>
  <c r="J19" i="166"/>
  <c r="J20" i="166"/>
  <c r="J21" i="166"/>
  <c r="J22" i="166"/>
  <c r="J23" i="166"/>
  <c r="J24" i="166"/>
  <c r="K24" i="166"/>
  <c r="K25" i="166" s="1"/>
  <c r="K26" i="166"/>
  <c r="K27" i="166"/>
  <c r="K31" i="166" s="1"/>
  <c r="J28" i="166"/>
  <c r="J29" i="166"/>
  <c r="J30" i="166"/>
  <c r="J33" i="166"/>
  <c r="J34" i="166"/>
  <c r="M34" i="166" s="1"/>
  <c r="J35" i="166"/>
  <c r="J36" i="166"/>
  <c r="J37" i="166"/>
  <c r="J38" i="166"/>
  <c r="K38" i="166"/>
  <c r="K39" i="166" s="1"/>
  <c r="K40" i="166"/>
  <c r="K41" i="166"/>
  <c r="K45" i="166" s="1"/>
  <c r="J42" i="166"/>
  <c r="J43" i="166"/>
  <c r="J49" i="166"/>
  <c r="J50" i="166"/>
  <c r="J51" i="166"/>
  <c r="J52" i="166"/>
  <c r="J53" i="166"/>
  <c r="K54" i="166"/>
  <c r="K56" i="166"/>
  <c r="K57" i="166"/>
  <c r="K61" i="166" s="1"/>
  <c r="J58" i="166"/>
  <c r="J59" i="166"/>
  <c r="J63" i="166"/>
  <c r="J64" i="166"/>
  <c r="J65" i="166"/>
  <c r="J66" i="166"/>
  <c r="J67" i="166"/>
  <c r="K68" i="166"/>
  <c r="K69" i="166" s="1"/>
  <c r="K70" i="166"/>
  <c r="K71" i="166"/>
  <c r="K75" i="166" s="1"/>
  <c r="J72" i="166"/>
  <c r="J73" i="166"/>
  <c r="J79" i="166"/>
  <c r="J80" i="166"/>
  <c r="J81" i="166"/>
  <c r="J82" i="166"/>
  <c r="J83" i="166"/>
  <c r="K84" i="166"/>
  <c r="K85" i="166" s="1"/>
  <c r="K86" i="166"/>
  <c r="K87" i="166"/>
  <c r="K91" i="166" s="1"/>
  <c r="J88" i="166"/>
  <c r="J89" i="166"/>
  <c r="J93" i="166"/>
  <c r="J94" i="166"/>
  <c r="J95" i="166"/>
  <c r="J96" i="166"/>
  <c r="J97" i="166"/>
  <c r="J98" i="166"/>
  <c r="K98" i="166"/>
  <c r="K99" i="166" s="1"/>
  <c r="J99" i="166"/>
  <c r="K100" i="166"/>
  <c r="K101" i="166"/>
  <c r="K105" i="166" s="1"/>
  <c r="J102" i="166"/>
  <c r="J103" i="166"/>
  <c r="J109" i="166"/>
  <c r="J110" i="166"/>
  <c r="J111" i="166"/>
  <c r="J112" i="166"/>
  <c r="J113" i="166"/>
  <c r="K114" i="166"/>
  <c r="K115" i="166" s="1"/>
  <c r="K116" i="166"/>
  <c r="K117" i="166"/>
  <c r="K121" i="166" s="1"/>
  <c r="J118" i="166"/>
  <c r="J119" i="166"/>
  <c r="J125" i="166"/>
  <c r="J126" i="166"/>
  <c r="J127" i="166"/>
  <c r="J128" i="166"/>
  <c r="J129" i="166"/>
  <c r="K130" i="166"/>
  <c r="K131" i="166" s="1"/>
  <c r="K132" i="166"/>
  <c r="K133" i="166"/>
  <c r="K137" i="166" s="1"/>
  <c r="J134" i="166"/>
  <c r="J135" i="166"/>
  <c r="J139" i="166"/>
  <c r="J140" i="166"/>
  <c r="J141" i="166"/>
  <c r="J142" i="166"/>
  <c r="J143" i="166"/>
  <c r="K144" i="166"/>
  <c r="K145" i="166" s="1"/>
  <c r="K146" i="166"/>
  <c r="K147" i="166"/>
  <c r="K151" i="166" s="1"/>
  <c r="J148" i="166"/>
  <c r="J149" i="166"/>
  <c r="J153" i="166"/>
  <c r="J154" i="166"/>
  <c r="J155" i="166"/>
  <c r="J156" i="166"/>
  <c r="J157" i="166"/>
  <c r="K158" i="166"/>
  <c r="K159" i="166" s="1"/>
  <c r="K160" i="166"/>
  <c r="K161" i="166"/>
  <c r="K165" i="166" s="1"/>
  <c r="J162" i="166"/>
  <c r="J163" i="166"/>
  <c r="J167" i="166"/>
  <c r="J168" i="166"/>
  <c r="J169" i="166"/>
  <c r="J170" i="166"/>
  <c r="J171" i="166"/>
  <c r="K172" i="166"/>
  <c r="K173" i="166" s="1"/>
  <c r="K174" i="166"/>
  <c r="K175" i="166"/>
  <c r="K179" i="166" s="1"/>
  <c r="J176" i="166"/>
  <c r="J177" i="166"/>
  <c r="J181" i="166"/>
  <c r="J182" i="166"/>
  <c r="J183" i="166"/>
  <c r="J184" i="166"/>
  <c r="J185" i="166"/>
  <c r="K186" i="166"/>
  <c r="K187" i="166" s="1"/>
  <c r="K188" i="166"/>
  <c r="K189" i="166"/>
  <c r="K193" i="166" s="1"/>
  <c r="J190" i="166"/>
  <c r="J191" i="166"/>
  <c r="J5" i="165"/>
  <c r="J6" i="165"/>
  <c r="J7" i="165"/>
  <c r="J8" i="165"/>
  <c r="J9" i="165"/>
  <c r="K10" i="165"/>
  <c r="K11" i="165"/>
  <c r="K12" i="165"/>
  <c r="K13" i="165"/>
  <c r="J14" i="165"/>
  <c r="J15" i="165"/>
  <c r="K17" i="165"/>
  <c r="J19" i="165"/>
  <c r="J20" i="165"/>
  <c r="J21" i="165"/>
  <c r="J22" i="165"/>
  <c r="J23" i="165"/>
  <c r="J24" i="165"/>
  <c r="K24" i="165"/>
  <c r="K25" i="165" s="1"/>
  <c r="K26" i="165"/>
  <c r="K27" i="165"/>
  <c r="J28" i="165"/>
  <c r="J29" i="165"/>
  <c r="K31" i="165"/>
  <c r="J33" i="165"/>
  <c r="J34" i="165"/>
  <c r="J35" i="165"/>
  <c r="J36" i="165"/>
  <c r="J37" i="165"/>
  <c r="J38" i="165"/>
  <c r="K38" i="165"/>
  <c r="K39" i="165" s="1"/>
  <c r="K40" i="165"/>
  <c r="K41" i="165"/>
  <c r="J42" i="165"/>
  <c r="J43" i="165"/>
  <c r="K45" i="165"/>
  <c r="J49" i="165"/>
  <c r="J50" i="165"/>
  <c r="J51" i="165"/>
  <c r="J52" i="165"/>
  <c r="J53" i="165"/>
  <c r="J54" i="165"/>
  <c r="K54" i="165"/>
  <c r="K55" i="165" s="1"/>
  <c r="K56" i="165"/>
  <c r="K57" i="165"/>
  <c r="J58" i="165"/>
  <c r="J59" i="165"/>
  <c r="K61" i="165"/>
  <c r="J63" i="165"/>
  <c r="J64" i="165"/>
  <c r="J65" i="165"/>
  <c r="N65" i="165"/>
  <c r="J66" i="165"/>
  <c r="J67" i="165"/>
  <c r="J68" i="165"/>
  <c r="K68" i="165"/>
  <c r="K70" i="165"/>
  <c r="K71" i="165"/>
  <c r="K75" i="165" s="1"/>
  <c r="J72" i="165"/>
  <c r="J73" i="165"/>
  <c r="J79" i="165"/>
  <c r="J80" i="165"/>
  <c r="J81" i="165"/>
  <c r="J82" i="165"/>
  <c r="J83" i="165"/>
  <c r="J84" i="165"/>
  <c r="K84" i="165"/>
  <c r="K85" i="165" s="1"/>
  <c r="K86" i="165"/>
  <c r="K87" i="165"/>
  <c r="K91" i="165" s="1"/>
  <c r="J88" i="165"/>
  <c r="J89" i="165"/>
  <c r="J93" i="165"/>
  <c r="N93" i="165"/>
  <c r="J94" i="165"/>
  <c r="J95" i="165"/>
  <c r="J96" i="165"/>
  <c r="J97" i="165"/>
  <c r="J98" i="165"/>
  <c r="K98" i="165"/>
  <c r="K99" i="165" s="1"/>
  <c r="K100" i="165"/>
  <c r="K101" i="165"/>
  <c r="K105" i="165" s="1"/>
  <c r="J102" i="165"/>
  <c r="J103" i="165"/>
  <c r="J109" i="165"/>
  <c r="J110" i="165"/>
  <c r="J111" i="165"/>
  <c r="J112" i="165"/>
  <c r="J113" i="165"/>
  <c r="K114" i="165"/>
  <c r="K115" i="165" s="1"/>
  <c r="K116" i="165"/>
  <c r="K117" i="165"/>
  <c r="J118" i="165"/>
  <c r="J119" i="165"/>
  <c r="K121" i="165"/>
  <c r="J125" i="165"/>
  <c r="J126" i="165"/>
  <c r="J127" i="165"/>
  <c r="J128" i="165"/>
  <c r="J129" i="165"/>
  <c r="K130" i="165"/>
  <c r="K131" i="165" s="1"/>
  <c r="K132" i="165"/>
  <c r="K133" i="165"/>
  <c r="K137" i="165" s="1"/>
  <c r="J134" i="165"/>
  <c r="J135" i="165"/>
  <c r="J139" i="165"/>
  <c r="J140" i="165"/>
  <c r="J141" i="165"/>
  <c r="J142" i="165"/>
  <c r="J143" i="165"/>
  <c r="K144" i="165"/>
  <c r="K145" i="165" s="1"/>
  <c r="K146" i="165"/>
  <c r="K147" i="165"/>
  <c r="K151" i="165" s="1"/>
  <c r="J148" i="165"/>
  <c r="J149" i="165"/>
  <c r="J153" i="165"/>
  <c r="J154" i="165"/>
  <c r="J155" i="165"/>
  <c r="J156" i="165"/>
  <c r="J157" i="165"/>
  <c r="K158" i="165"/>
  <c r="K159" i="165" s="1"/>
  <c r="K160" i="165"/>
  <c r="K161" i="165"/>
  <c r="K165" i="165" s="1"/>
  <c r="J162" i="165"/>
  <c r="J163" i="165"/>
  <c r="J167" i="165"/>
  <c r="J168" i="165"/>
  <c r="J169" i="165"/>
  <c r="J170" i="165"/>
  <c r="J171" i="165"/>
  <c r="K172" i="165"/>
  <c r="K173" i="165" s="1"/>
  <c r="K174" i="165"/>
  <c r="K175" i="165"/>
  <c r="J176" i="165"/>
  <c r="J177" i="165"/>
  <c r="K179" i="165"/>
  <c r="J181" i="165"/>
  <c r="J182" i="165"/>
  <c r="J183" i="165"/>
  <c r="J184" i="165"/>
  <c r="J185" i="165"/>
  <c r="K186" i="165"/>
  <c r="K187" i="165" s="1"/>
  <c r="K188" i="165"/>
  <c r="K189" i="165"/>
  <c r="K193" i="165" s="1"/>
  <c r="J190" i="165"/>
  <c r="J191" i="165"/>
  <c r="J5" i="164"/>
  <c r="J6" i="164"/>
  <c r="J7" i="164"/>
  <c r="J8" i="164"/>
  <c r="J9" i="164"/>
  <c r="K10" i="164"/>
  <c r="K11" i="164"/>
  <c r="K12" i="164"/>
  <c r="K13" i="164"/>
  <c r="K17" i="164" s="1"/>
  <c r="J14" i="164"/>
  <c r="J15" i="164"/>
  <c r="J19" i="164"/>
  <c r="J20" i="164"/>
  <c r="J21" i="164"/>
  <c r="J22" i="164"/>
  <c r="J23" i="164"/>
  <c r="K24" i="164"/>
  <c r="K25" i="164" s="1"/>
  <c r="K26" i="164"/>
  <c r="K27" i="164"/>
  <c r="K31" i="164" s="1"/>
  <c r="J28" i="164"/>
  <c r="J29" i="164"/>
  <c r="J33" i="164"/>
  <c r="J34" i="164"/>
  <c r="J35" i="164"/>
  <c r="J36" i="164"/>
  <c r="J37" i="164"/>
  <c r="J38" i="164"/>
  <c r="K38" i="164"/>
  <c r="K39" i="164" s="1"/>
  <c r="K40" i="164"/>
  <c r="K41" i="164"/>
  <c r="K45" i="164" s="1"/>
  <c r="J42" i="164"/>
  <c r="J43" i="164"/>
  <c r="J49" i="164"/>
  <c r="J50" i="164"/>
  <c r="J51" i="164"/>
  <c r="J52" i="164"/>
  <c r="J53" i="164"/>
  <c r="J54" i="164"/>
  <c r="K54" i="164"/>
  <c r="K56" i="164"/>
  <c r="K57" i="164"/>
  <c r="K61" i="164" s="1"/>
  <c r="J58" i="164"/>
  <c r="J59" i="164"/>
  <c r="J63" i="164"/>
  <c r="J64" i="164"/>
  <c r="J65" i="164"/>
  <c r="J66" i="164"/>
  <c r="J67" i="164"/>
  <c r="K68" i="164"/>
  <c r="K69" i="164" s="1"/>
  <c r="K70" i="164"/>
  <c r="K71" i="164"/>
  <c r="K75" i="164" s="1"/>
  <c r="J72" i="164"/>
  <c r="J73" i="164"/>
  <c r="J79" i="164"/>
  <c r="J80" i="164"/>
  <c r="J81" i="164"/>
  <c r="J82" i="164"/>
  <c r="J83" i="164"/>
  <c r="K84" i="164"/>
  <c r="K85" i="164" s="1"/>
  <c r="K86" i="164"/>
  <c r="K87" i="164"/>
  <c r="J88" i="164"/>
  <c r="J89" i="164"/>
  <c r="K91" i="164"/>
  <c r="J93" i="164"/>
  <c r="J94" i="164"/>
  <c r="J95" i="164"/>
  <c r="J96" i="164"/>
  <c r="J97" i="164"/>
  <c r="J98" i="164"/>
  <c r="K98" i="164"/>
  <c r="K99" i="164" s="1"/>
  <c r="K100" i="164"/>
  <c r="K101" i="164"/>
  <c r="J102" i="164"/>
  <c r="J103" i="164"/>
  <c r="K105" i="164"/>
  <c r="J109" i="164"/>
  <c r="J110" i="164"/>
  <c r="J111" i="164"/>
  <c r="J112" i="164"/>
  <c r="J113" i="164"/>
  <c r="K114" i="164"/>
  <c r="K115" i="164" s="1"/>
  <c r="K116" i="164"/>
  <c r="K117" i="164"/>
  <c r="K121" i="164" s="1"/>
  <c r="J118" i="164"/>
  <c r="J119" i="164"/>
  <c r="J125" i="164"/>
  <c r="J126" i="164"/>
  <c r="J127" i="164"/>
  <c r="J128" i="164"/>
  <c r="J129" i="164"/>
  <c r="K130" i="164"/>
  <c r="K131" i="164" s="1"/>
  <c r="K132" i="164"/>
  <c r="K133" i="164"/>
  <c r="J134" i="164"/>
  <c r="J135" i="164"/>
  <c r="K137" i="164"/>
  <c r="J139" i="164"/>
  <c r="J140" i="164"/>
  <c r="J141" i="164"/>
  <c r="J142" i="164"/>
  <c r="J143" i="164"/>
  <c r="K144" i="164"/>
  <c r="K145" i="164" s="1"/>
  <c r="K146" i="164"/>
  <c r="K147" i="164"/>
  <c r="J148" i="164"/>
  <c r="J149" i="164"/>
  <c r="K151" i="164"/>
  <c r="J153" i="164"/>
  <c r="J154" i="164"/>
  <c r="J155" i="164"/>
  <c r="J156" i="164"/>
  <c r="J157" i="164"/>
  <c r="K158" i="164"/>
  <c r="K159" i="164" s="1"/>
  <c r="K160" i="164"/>
  <c r="J161" i="164"/>
  <c r="K161" i="164"/>
  <c r="J162" i="164"/>
  <c r="J163" i="164"/>
  <c r="K165" i="164"/>
  <c r="J167" i="164"/>
  <c r="J168" i="164"/>
  <c r="J169" i="164"/>
  <c r="J170" i="164"/>
  <c r="J171" i="164"/>
  <c r="K172" i="164"/>
  <c r="K173" i="164" s="1"/>
  <c r="K174" i="164"/>
  <c r="K175" i="164"/>
  <c r="K179" i="164" s="1"/>
  <c r="J176" i="164"/>
  <c r="J177" i="164"/>
  <c r="J181" i="164"/>
  <c r="J182" i="164"/>
  <c r="J183" i="164"/>
  <c r="J184" i="164"/>
  <c r="J185" i="164"/>
  <c r="K186" i="164"/>
  <c r="K187" i="164" s="1"/>
  <c r="K188" i="164"/>
  <c r="K189" i="164"/>
  <c r="J190" i="164"/>
  <c r="J191" i="164"/>
  <c r="K193" i="164"/>
  <c r="J5" i="163"/>
  <c r="J6" i="163"/>
  <c r="J7" i="163"/>
  <c r="J8" i="163"/>
  <c r="J9" i="163"/>
  <c r="K10" i="163"/>
  <c r="K11" i="163"/>
  <c r="K12" i="163"/>
  <c r="K13" i="163"/>
  <c r="K17" i="163" s="1"/>
  <c r="J14" i="163"/>
  <c r="J15" i="163"/>
  <c r="J19" i="163"/>
  <c r="J20" i="163"/>
  <c r="J21" i="163"/>
  <c r="J22" i="163"/>
  <c r="J23" i="163"/>
  <c r="J24" i="163"/>
  <c r="K24" i="163"/>
  <c r="K25" i="163" s="1"/>
  <c r="K26" i="163"/>
  <c r="K27" i="163"/>
  <c r="K31" i="163" s="1"/>
  <c r="J28" i="163"/>
  <c r="J29" i="163"/>
  <c r="J33" i="163"/>
  <c r="J34" i="163"/>
  <c r="J35" i="163"/>
  <c r="J36" i="163"/>
  <c r="J37" i="163"/>
  <c r="J38" i="163"/>
  <c r="K38" i="163"/>
  <c r="K40" i="163"/>
  <c r="K41" i="163"/>
  <c r="K45" i="163" s="1"/>
  <c r="J42" i="163"/>
  <c r="J43" i="163"/>
  <c r="J49" i="163"/>
  <c r="J50" i="163"/>
  <c r="J51" i="163"/>
  <c r="J52" i="163"/>
  <c r="J53" i="163"/>
  <c r="K54" i="163"/>
  <c r="K56" i="163"/>
  <c r="K57" i="163"/>
  <c r="K61" i="163" s="1"/>
  <c r="J58" i="163"/>
  <c r="J59" i="163"/>
  <c r="J63" i="163"/>
  <c r="J64" i="163"/>
  <c r="J65" i="163"/>
  <c r="J66" i="163"/>
  <c r="J67" i="163"/>
  <c r="J68" i="163"/>
  <c r="K68" i="163"/>
  <c r="K69" i="163" s="1"/>
  <c r="K70" i="163"/>
  <c r="K71" i="163"/>
  <c r="K75" i="163" s="1"/>
  <c r="J72" i="163"/>
  <c r="J73" i="163"/>
  <c r="J79" i="163"/>
  <c r="J80" i="163"/>
  <c r="J81" i="163"/>
  <c r="J82" i="163"/>
  <c r="J83" i="163"/>
  <c r="J84" i="163"/>
  <c r="K84" i="163"/>
  <c r="K85" i="163" s="1"/>
  <c r="K86" i="163"/>
  <c r="K87" i="163"/>
  <c r="K91" i="163" s="1"/>
  <c r="J88" i="163"/>
  <c r="J89" i="163"/>
  <c r="J93" i="163"/>
  <c r="J94" i="163"/>
  <c r="J95" i="163"/>
  <c r="J96" i="163"/>
  <c r="J97" i="163"/>
  <c r="K98" i="163"/>
  <c r="K99" i="163" s="1"/>
  <c r="K100" i="163"/>
  <c r="K101" i="163"/>
  <c r="K105" i="163" s="1"/>
  <c r="J102" i="163"/>
  <c r="J103" i="163"/>
  <c r="J109" i="163"/>
  <c r="J110" i="163"/>
  <c r="J111" i="163"/>
  <c r="J112" i="163"/>
  <c r="J113" i="163"/>
  <c r="K114" i="163"/>
  <c r="K115" i="163" s="1"/>
  <c r="K116" i="163"/>
  <c r="K117" i="163"/>
  <c r="K121" i="163" s="1"/>
  <c r="J118" i="163"/>
  <c r="J119" i="163"/>
  <c r="J125" i="163"/>
  <c r="J126" i="163"/>
  <c r="J127" i="163"/>
  <c r="J128" i="163"/>
  <c r="J129" i="163"/>
  <c r="K130" i="163"/>
  <c r="K131" i="163" s="1"/>
  <c r="K132" i="163"/>
  <c r="K133" i="163"/>
  <c r="K137" i="163" s="1"/>
  <c r="J134" i="163"/>
  <c r="J135" i="163"/>
  <c r="J139" i="163"/>
  <c r="J140" i="163"/>
  <c r="J141" i="163"/>
  <c r="J142" i="163"/>
  <c r="J143" i="163"/>
  <c r="K144" i="163"/>
  <c r="K145" i="163" s="1"/>
  <c r="K146" i="163"/>
  <c r="K147" i="163"/>
  <c r="K151" i="163" s="1"/>
  <c r="J148" i="163"/>
  <c r="J149" i="163"/>
  <c r="J153" i="163"/>
  <c r="J154" i="163"/>
  <c r="J155" i="163"/>
  <c r="J156" i="163"/>
  <c r="J157" i="163"/>
  <c r="K158" i="163"/>
  <c r="K159" i="163" s="1"/>
  <c r="K160" i="163"/>
  <c r="K161" i="163"/>
  <c r="K165" i="163" s="1"/>
  <c r="J162" i="163"/>
  <c r="J163" i="163"/>
  <c r="J167" i="163"/>
  <c r="J168" i="163"/>
  <c r="J169" i="163"/>
  <c r="J170" i="163"/>
  <c r="J171" i="163"/>
  <c r="K172" i="163"/>
  <c r="K173" i="163" s="1"/>
  <c r="K174" i="163"/>
  <c r="K175" i="163"/>
  <c r="K179" i="163" s="1"/>
  <c r="J176" i="163"/>
  <c r="J177" i="163"/>
  <c r="J181" i="163"/>
  <c r="J182" i="163"/>
  <c r="J183" i="163"/>
  <c r="J184" i="163"/>
  <c r="J185" i="163"/>
  <c r="K186" i="163"/>
  <c r="K187" i="163" s="1"/>
  <c r="K188" i="163"/>
  <c r="K189" i="163"/>
  <c r="K193" i="163" s="1"/>
  <c r="J190" i="163"/>
  <c r="J191" i="163"/>
  <c r="J5" i="162"/>
  <c r="J6" i="162"/>
  <c r="J7" i="162"/>
  <c r="J8" i="162"/>
  <c r="J9" i="162"/>
  <c r="K10" i="162"/>
  <c r="K11" i="162"/>
  <c r="K12" i="162"/>
  <c r="K13" i="162"/>
  <c r="K17" i="162" s="1"/>
  <c r="J14" i="162"/>
  <c r="J15" i="162"/>
  <c r="J19" i="162"/>
  <c r="J20" i="162"/>
  <c r="J21" i="162"/>
  <c r="J22" i="162"/>
  <c r="J23" i="162"/>
  <c r="K24" i="162"/>
  <c r="K25" i="162" s="1"/>
  <c r="K26" i="162"/>
  <c r="K27" i="162"/>
  <c r="K31" i="162" s="1"/>
  <c r="J28" i="162"/>
  <c r="J29" i="162"/>
  <c r="J33" i="162"/>
  <c r="J34" i="162"/>
  <c r="J35" i="162"/>
  <c r="J36" i="162"/>
  <c r="J37" i="162"/>
  <c r="J38" i="162"/>
  <c r="K38" i="162"/>
  <c r="K39" i="162" s="1"/>
  <c r="J39" i="162"/>
  <c r="K40" i="162"/>
  <c r="K41" i="162"/>
  <c r="K45" i="162"/>
  <c r="J42" i="162"/>
  <c r="J43" i="162"/>
  <c r="J44" i="162"/>
  <c r="J49" i="162"/>
  <c r="J50" i="162"/>
  <c r="J51" i="162"/>
  <c r="J52" i="162"/>
  <c r="J53" i="162"/>
  <c r="J54" i="162"/>
  <c r="K54" i="162"/>
  <c r="K55" i="162" s="1"/>
  <c r="J55" i="162"/>
  <c r="K56" i="162"/>
  <c r="K57" i="162"/>
  <c r="J58" i="162"/>
  <c r="J59" i="162"/>
  <c r="K61" i="162"/>
  <c r="J63" i="162"/>
  <c r="J64" i="162"/>
  <c r="J65" i="162"/>
  <c r="J66" i="162"/>
  <c r="J67" i="162"/>
  <c r="K68" i="162"/>
  <c r="K69" i="162" s="1"/>
  <c r="K70" i="162"/>
  <c r="K71" i="162"/>
  <c r="K75" i="162" s="1"/>
  <c r="J72" i="162"/>
  <c r="J73" i="162"/>
  <c r="J79" i="162"/>
  <c r="J80" i="162"/>
  <c r="J81" i="162"/>
  <c r="J82" i="162"/>
  <c r="J83" i="162"/>
  <c r="K84" i="162"/>
  <c r="K85" i="162" s="1"/>
  <c r="K86" i="162"/>
  <c r="K87" i="162"/>
  <c r="K91" i="162" s="1"/>
  <c r="J88" i="162"/>
  <c r="J89" i="162"/>
  <c r="J93" i="162"/>
  <c r="J94" i="162"/>
  <c r="J95" i="162"/>
  <c r="J96" i="162"/>
  <c r="J97" i="162"/>
  <c r="K98" i="162"/>
  <c r="K99" i="162" s="1"/>
  <c r="K100" i="162"/>
  <c r="K101" i="162"/>
  <c r="K105" i="162" s="1"/>
  <c r="J102" i="162"/>
  <c r="J103" i="162"/>
  <c r="J109" i="162"/>
  <c r="J110" i="162"/>
  <c r="J111" i="162"/>
  <c r="J112" i="162"/>
  <c r="J113" i="162"/>
  <c r="K114" i="162"/>
  <c r="K115" i="162" s="1"/>
  <c r="K116" i="162"/>
  <c r="K117" i="162"/>
  <c r="K121" i="162" s="1"/>
  <c r="J118" i="162"/>
  <c r="J119" i="162"/>
  <c r="J125" i="162"/>
  <c r="J126" i="162"/>
  <c r="J127" i="162"/>
  <c r="J128" i="162"/>
  <c r="J129" i="162"/>
  <c r="K130" i="162"/>
  <c r="K131" i="162" s="1"/>
  <c r="K132" i="162"/>
  <c r="K133" i="162"/>
  <c r="K137" i="162" s="1"/>
  <c r="J134" i="162"/>
  <c r="J135" i="162"/>
  <c r="J139" i="162"/>
  <c r="J140" i="162"/>
  <c r="J141" i="162"/>
  <c r="J142" i="162"/>
  <c r="J143" i="162"/>
  <c r="K144" i="162"/>
  <c r="K145" i="162" s="1"/>
  <c r="K146" i="162"/>
  <c r="K147" i="162"/>
  <c r="K151" i="162" s="1"/>
  <c r="J148" i="162"/>
  <c r="J149" i="162"/>
  <c r="J153" i="162"/>
  <c r="J154" i="162"/>
  <c r="J155" i="162"/>
  <c r="J156" i="162"/>
  <c r="J157" i="162"/>
  <c r="K158" i="162"/>
  <c r="K159" i="162" s="1"/>
  <c r="K160" i="162"/>
  <c r="K161" i="162"/>
  <c r="K165" i="162" s="1"/>
  <c r="J162" i="162"/>
  <c r="J163" i="162"/>
  <c r="J167" i="162"/>
  <c r="J168" i="162"/>
  <c r="J169" i="162"/>
  <c r="J170" i="162"/>
  <c r="J171" i="162"/>
  <c r="K172" i="162"/>
  <c r="K173" i="162" s="1"/>
  <c r="K174" i="162"/>
  <c r="K175" i="162"/>
  <c r="K179" i="162" s="1"/>
  <c r="J176" i="162"/>
  <c r="J177" i="162"/>
  <c r="J181" i="162"/>
  <c r="J182" i="162"/>
  <c r="J183" i="162"/>
  <c r="J184" i="162"/>
  <c r="J185" i="162"/>
  <c r="K186" i="162"/>
  <c r="K187" i="162" s="1"/>
  <c r="K188" i="162"/>
  <c r="K189" i="162"/>
  <c r="K193" i="162" s="1"/>
  <c r="J190" i="162"/>
  <c r="J191" i="162"/>
  <c r="J5" i="161"/>
  <c r="J6" i="161"/>
  <c r="J7" i="161"/>
  <c r="J8" i="161"/>
  <c r="J9" i="161"/>
  <c r="K10" i="161"/>
  <c r="K11" i="161"/>
  <c r="K12" i="161"/>
  <c r="K13" i="161"/>
  <c r="K17" i="161" s="1"/>
  <c r="J14" i="161"/>
  <c r="J15" i="161"/>
  <c r="J19" i="161"/>
  <c r="J20" i="161"/>
  <c r="J21" i="161"/>
  <c r="J22" i="161"/>
  <c r="J23" i="161"/>
  <c r="K24" i="161"/>
  <c r="K25" i="161" s="1"/>
  <c r="K26" i="161"/>
  <c r="K27" i="161"/>
  <c r="K31" i="161" s="1"/>
  <c r="J28" i="161"/>
  <c r="J29" i="161"/>
  <c r="J30" i="161"/>
  <c r="J33" i="161"/>
  <c r="J34" i="161"/>
  <c r="J35" i="161"/>
  <c r="J36" i="161"/>
  <c r="S36" i="161"/>
  <c r="J37" i="161"/>
  <c r="S37" i="161"/>
  <c r="K38" i="161"/>
  <c r="K39" i="161" s="1"/>
  <c r="K40" i="161"/>
  <c r="K41" i="161"/>
  <c r="K45" i="161" s="1"/>
  <c r="J42" i="161"/>
  <c r="J43" i="161"/>
  <c r="J49" i="161"/>
  <c r="J50" i="161"/>
  <c r="J51" i="161"/>
  <c r="J52" i="161"/>
  <c r="J53" i="161"/>
  <c r="K54" i="161"/>
  <c r="K56" i="161"/>
  <c r="K57" i="161"/>
  <c r="K61" i="161" s="1"/>
  <c r="J58" i="161"/>
  <c r="J59" i="161"/>
  <c r="J63" i="161"/>
  <c r="J64" i="161"/>
  <c r="J65" i="161"/>
  <c r="J66" i="161"/>
  <c r="J67" i="161"/>
  <c r="K68" i="161"/>
  <c r="K69" i="161" s="1"/>
  <c r="K70" i="161"/>
  <c r="K71" i="161"/>
  <c r="K75" i="161" s="1"/>
  <c r="J72" i="161"/>
  <c r="J73" i="161"/>
  <c r="J79" i="161"/>
  <c r="J80" i="161"/>
  <c r="J81" i="161"/>
  <c r="J82" i="161"/>
  <c r="J83" i="161"/>
  <c r="K84" i="161"/>
  <c r="K85" i="161" s="1"/>
  <c r="K86" i="161"/>
  <c r="K87" i="161"/>
  <c r="K91" i="161" s="1"/>
  <c r="J88" i="161"/>
  <c r="J89" i="161"/>
  <c r="J93" i="161"/>
  <c r="J94" i="161"/>
  <c r="J95" i="161"/>
  <c r="J96" i="161"/>
  <c r="J97" i="161"/>
  <c r="K98" i="161"/>
  <c r="K99" i="161" s="1"/>
  <c r="K100" i="161"/>
  <c r="K101" i="161"/>
  <c r="K105" i="161" s="1"/>
  <c r="J102" i="161"/>
  <c r="J103" i="161"/>
  <c r="J109" i="161"/>
  <c r="J110" i="161"/>
  <c r="J111" i="161"/>
  <c r="J112" i="161"/>
  <c r="J113" i="161"/>
  <c r="K114" i="161"/>
  <c r="K115" i="161" s="1"/>
  <c r="K116" i="161"/>
  <c r="K117" i="161"/>
  <c r="K121" i="161" s="1"/>
  <c r="J118" i="161"/>
  <c r="J119" i="161"/>
  <c r="J125" i="161"/>
  <c r="J126" i="161"/>
  <c r="J127" i="161"/>
  <c r="J128" i="161"/>
  <c r="J129" i="161"/>
  <c r="J130" i="161"/>
  <c r="K130" i="161"/>
  <c r="K131" i="161" s="1"/>
  <c r="K132" i="161"/>
  <c r="K133" i="161"/>
  <c r="K137" i="161" s="1"/>
  <c r="J134" i="161"/>
  <c r="J135" i="161"/>
  <c r="J139" i="161"/>
  <c r="J140" i="161"/>
  <c r="J141" i="161"/>
  <c r="J142" i="161"/>
  <c r="J143" i="161"/>
  <c r="K144" i="161"/>
  <c r="K145" i="161" s="1"/>
  <c r="K146" i="161"/>
  <c r="K147" i="161"/>
  <c r="K151" i="161" s="1"/>
  <c r="J148" i="161"/>
  <c r="J149" i="161"/>
  <c r="J153" i="161"/>
  <c r="J160" i="161" s="1"/>
  <c r="J154" i="161"/>
  <c r="J155" i="161"/>
  <c r="J156" i="161"/>
  <c r="J157" i="161"/>
  <c r="J158" i="161"/>
  <c r="K158" i="161"/>
  <c r="K159" i="161" s="1"/>
  <c r="K160" i="161"/>
  <c r="K161" i="161"/>
  <c r="K165" i="161" s="1"/>
  <c r="J162" i="161"/>
  <c r="J163" i="161"/>
  <c r="J167" i="161"/>
  <c r="J168" i="161"/>
  <c r="J169" i="161"/>
  <c r="J170" i="161"/>
  <c r="J171" i="161"/>
  <c r="K172" i="161"/>
  <c r="K173" i="161" s="1"/>
  <c r="K174" i="161"/>
  <c r="K175" i="161"/>
  <c r="K179" i="161" s="1"/>
  <c r="J176" i="161"/>
  <c r="J177" i="161"/>
  <c r="J181" i="161"/>
  <c r="J182" i="161"/>
  <c r="J183" i="161"/>
  <c r="J184" i="161"/>
  <c r="J185" i="161"/>
  <c r="K186" i="161"/>
  <c r="K187" i="161" s="1"/>
  <c r="K188" i="161"/>
  <c r="K189" i="161"/>
  <c r="K193" i="161" s="1"/>
  <c r="J190" i="161"/>
  <c r="J191" i="161"/>
  <c r="J5" i="160"/>
  <c r="J6" i="160"/>
  <c r="J7" i="160"/>
  <c r="J8" i="160"/>
  <c r="J9" i="160"/>
  <c r="K10" i="160"/>
  <c r="K11" i="160"/>
  <c r="K12" i="160"/>
  <c r="K13" i="160"/>
  <c r="K17" i="160" s="1"/>
  <c r="J14" i="160"/>
  <c r="J15" i="160"/>
  <c r="J19" i="160"/>
  <c r="J20" i="160"/>
  <c r="J21" i="160"/>
  <c r="J22" i="160"/>
  <c r="J23" i="160"/>
  <c r="K24" i="160"/>
  <c r="K25" i="160" s="1"/>
  <c r="K26" i="160"/>
  <c r="K27" i="160"/>
  <c r="K31" i="160" s="1"/>
  <c r="J28" i="160"/>
  <c r="J29" i="160"/>
  <c r="J33" i="160"/>
  <c r="J34" i="160"/>
  <c r="J36" i="160"/>
  <c r="J37" i="160"/>
  <c r="K38" i="160"/>
  <c r="K39" i="160" s="1"/>
  <c r="K40" i="160"/>
  <c r="K41" i="160"/>
  <c r="K45" i="160" s="1"/>
  <c r="J42" i="160"/>
  <c r="J43" i="160"/>
  <c r="J49" i="160"/>
  <c r="J50" i="160"/>
  <c r="J51" i="160"/>
  <c r="J52" i="160"/>
  <c r="J53" i="160"/>
  <c r="K54" i="160"/>
  <c r="K55" i="160" s="1"/>
  <c r="K56" i="160"/>
  <c r="K57" i="160"/>
  <c r="K61" i="160" s="1"/>
  <c r="J58" i="160"/>
  <c r="J59" i="160"/>
  <c r="J63" i="160"/>
  <c r="J64" i="160"/>
  <c r="J65" i="160"/>
  <c r="J66" i="160"/>
  <c r="J67" i="160"/>
  <c r="K68" i="160"/>
  <c r="K69" i="160" s="1"/>
  <c r="K70" i="160"/>
  <c r="K71" i="160"/>
  <c r="K75" i="160" s="1"/>
  <c r="J72" i="160"/>
  <c r="J73" i="160"/>
  <c r="J79" i="160"/>
  <c r="J80" i="160"/>
  <c r="J81" i="160"/>
  <c r="J82" i="160"/>
  <c r="J83" i="160"/>
  <c r="K84" i="160"/>
  <c r="K85" i="160" s="1"/>
  <c r="K86" i="160"/>
  <c r="K87" i="160"/>
  <c r="K91" i="160" s="1"/>
  <c r="J88" i="160"/>
  <c r="J89" i="160"/>
  <c r="J93" i="160"/>
  <c r="J94" i="160"/>
  <c r="J95" i="160"/>
  <c r="J96" i="160"/>
  <c r="J97" i="160"/>
  <c r="K98" i="160"/>
  <c r="K99" i="160" s="1"/>
  <c r="K100" i="160"/>
  <c r="K101" i="160"/>
  <c r="K105" i="160" s="1"/>
  <c r="J102" i="160"/>
  <c r="J103" i="160"/>
  <c r="J109" i="160"/>
  <c r="J110" i="160"/>
  <c r="J111" i="160"/>
  <c r="J112" i="160"/>
  <c r="J113" i="160"/>
  <c r="K114" i="160"/>
  <c r="K115" i="160" s="1"/>
  <c r="K116" i="160"/>
  <c r="K117" i="160"/>
  <c r="K121" i="160" s="1"/>
  <c r="J118" i="160"/>
  <c r="J119" i="160"/>
  <c r="J125" i="160"/>
  <c r="J126" i="160"/>
  <c r="J127" i="160"/>
  <c r="J128" i="160"/>
  <c r="J129" i="160"/>
  <c r="K130" i="160"/>
  <c r="K131" i="160" s="1"/>
  <c r="K132" i="160"/>
  <c r="K133" i="160"/>
  <c r="K137" i="160" s="1"/>
  <c r="J134" i="160"/>
  <c r="J135" i="160"/>
  <c r="J139" i="160"/>
  <c r="J140" i="160"/>
  <c r="J141" i="160"/>
  <c r="J142" i="160"/>
  <c r="J143" i="160"/>
  <c r="K144" i="160"/>
  <c r="K145" i="160" s="1"/>
  <c r="K146" i="160"/>
  <c r="K147" i="160"/>
  <c r="K151" i="160" s="1"/>
  <c r="J148" i="160"/>
  <c r="J149" i="160"/>
  <c r="J153" i="160"/>
  <c r="J154" i="160"/>
  <c r="J155" i="160"/>
  <c r="J156" i="160"/>
  <c r="J157" i="160"/>
  <c r="K158" i="160"/>
  <c r="K159" i="160" s="1"/>
  <c r="K160" i="160"/>
  <c r="K161" i="160"/>
  <c r="K165" i="160" s="1"/>
  <c r="J162" i="160"/>
  <c r="J163" i="160"/>
  <c r="J167" i="160"/>
  <c r="J168" i="160"/>
  <c r="J169" i="160"/>
  <c r="J170" i="160"/>
  <c r="J171" i="160"/>
  <c r="K172" i="160"/>
  <c r="K173" i="160" s="1"/>
  <c r="K174" i="160"/>
  <c r="K175" i="160"/>
  <c r="J176" i="160"/>
  <c r="J177" i="160"/>
  <c r="K179" i="160"/>
  <c r="J181" i="160"/>
  <c r="J182" i="160"/>
  <c r="J183" i="160"/>
  <c r="J184" i="160"/>
  <c r="J185" i="160"/>
  <c r="K186" i="160"/>
  <c r="K187" i="160" s="1"/>
  <c r="K188" i="160"/>
  <c r="K189" i="160"/>
  <c r="K193" i="160" s="1"/>
  <c r="J190" i="160"/>
  <c r="J191" i="160"/>
  <c r="J5" i="159"/>
  <c r="J6" i="159"/>
  <c r="J7" i="159"/>
  <c r="J8" i="159"/>
  <c r="J9" i="159"/>
  <c r="K10" i="159"/>
  <c r="K11" i="159"/>
  <c r="K12" i="159"/>
  <c r="K13" i="159"/>
  <c r="K17" i="159" s="1"/>
  <c r="J14" i="159"/>
  <c r="J15" i="159"/>
  <c r="J19" i="159"/>
  <c r="J20" i="159"/>
  <c r="J21" i="159"/>
  <c r="J22" i="159"/>
  <c r="J23" i="159"/>
  <c r="K24" i="159"/>
  <c r="K25" i="159" s="1"/>
  <c r="K26" i="159"/>
  <c r="K27" i="159"/>
  <c r="K31" i="159" s="1"/>
  <c r="J28" i="159"/>
  <c r="J29" i="159"/>
  <c r="J33" i="159"/>
  <c r="J34" i="159"/>
  <c r="J35" i="159"/>
  <c r="J36" i="159"/>
  <c r="J37" i="159"/>
  <c r="J38" i="159"/>
  <c r="K38" i="159"/>
  <c r="K39" i="159" s="1"/>
  <c r="K40" i="159"/>
  <c r="K41" i="159"/>
  <c r="K45" i="159" s="1"/>
  <c r="J42" i="159"/>
  <c r="J43" i="159"/>
  <c r="J49" i="159"/>
  <c r="J50" i="159"/>
  <c r="J51" i="159"/>
  <c r="J52" i="159"/>
  <c r="J53" i="159"/>
  <c r="K54" i="159"/>
  <c r="K55" i="159" s="1"/>
  <c r="K56" i="159"/>
  <c r="K57" i="159"/>
  <c r="K61" i="159" s="1"/>
  <c r="J58" i="159"/>
  <c r="J59" i="159"/>
  <c r="J63" i="159"/>
  <c r="J64" i="159"/>
  <c r="J65" i="159"/>
  <c r="J66" i="159"/>
  <c r="J67" i="159"/>
  <c r="K68" i="159"/>
  <c r="K69" i="159" s="1"/>
  <c r="K70" i="159"/>
  <c r="K71" i="159"/>
  <c r="K75" i="159" s="1"/>
  <c r="J72" i="159"/>
  <c r="J73" i="159"/>
  <c r="J74" i="159"/>
  <c r="J79" i="159"/>
  <c r="J80" i="159"/>
  <c r="J81" i="159"/>
  <c r="J82" i="159"/>
  <c r="J83" i="159"/>
  <c r="K84" i="159"/>
  <c r="K85" i="159" s="1"/>
  <c r="K86" i="159"/>
  <c r="K87" i="159"/>
  <c r="K91" i="159" s="1"/>
  <c r="J88" i="159"/>
  <c r="J89" i="159"/>
  <c r="J93" i="159"/>
  <c r="J94" i="159"/>
  <c r="J95" i="159"/>
  <c r="J96" i="159"/>
  <c r="J97" i="159"/>
  <c r="K98" i="159"/>
  <c r="K99" i="159" s="1"/>
  <c r="K100" i="159"/>
  <c r="K101" i="159"/>
  <c r="K105" i="159" s="1"/>
  <c r="J102" i="159"/>
  <c r="J103" i="159"/>
  <c r="J109" i="159"/>
  <c r="J110" i="159"/>
  <c r="J111" i="159"/>
  <c r="J117" i="159" s="1"/>
  <c r="J112" i="159"/>
  <c r="J113" i="159"/>
  <c r="K114" i="159"/>
  <c r="K115" i="159"/>
  <c r="K116" i="159"/>
  <c r="K117" i="159"/>
  <c r="K121" i="159" s="1"/>
  <c r="J118" i="159"/>
  <c r="J119" i="159"/>
  <c r="J125" i="159"/>
  <c r="J126" i="159"/>
  <c r="J127" i="159"/>
  <c r="J128" i="159"/>
  <c r="J129" i="159"/>
  <c r="K130" i="159"/>
  <c r="K131" i="159" s="1"/>
  <c r="K132" i="159"/>
  <c r="K133" i="159"/>
  <c r="K137" i="159" s="1"/>
  <c r="J134" i="159"/>
  <c r="J135" i="159"/>
  <c r="J139" i="159"/>
  <c r="J140" i="159"/>
  <c r="J141" i="159"/>
  <c r="J142" i="159"/>
  <c r="J143" i="159"/>
  <c r="K144" i="159"/>
  <c r="K145" i="159" s="1"/>
  <c r="K146" i="159"/>
  <c r="K147" i="159"/>
  <c r="K151" i="159" s="1"/>
  <c r="J148" i="159"/>
  <c r="J149" i="159"/>
  <c r="J153" i="159"/>
  <c r="J154" i="159"/>
  <c r="J155" i="159"/>
  <c r="J156" i="159"/>
  <c r="J157" i="159"/>
  <c r="J159" i="159"/>
  <c r="K158" i="159"/>
  <c r="K159" i="159" s="1"/>
  <c r="K160" i="159"/>
  <c r="K161" i="159"/>
  <c r="K165" i="159" s="1"/>
  <c r="J162" i="159"/>
  <c r="J163" i="159"/>
  <c r="J167" i="159"/>
  <c r="J168" i="159"/>
  <c r="J169" i="159"/>
  <c r="J170" i="159"/>
  <c r="J171" i="159"/>
  <c r="K172" i="159"/>
  <c r="K173" i="159" s="1"/>
  <c r="K174" i="159"/>
  <c r="K175" i="159"/>
  <c r="K179" i="159" s="1"/>
  <c r="J176" i="159"/>
  <c r="J177" i="159"/>
  <c r="J181" i="159"/>
  <c r="J182" i="159"/>
  <c r="J183" i="159"/>
  <c r="J184" i="159"/>
  <c r="J185" i="159"/>
  <c r="J187" i="159"/>
  <c r="K186" i="159"/>
  <c r="K187" i="159" s="1"/>
  <c r="K188" i="159"/>
  <c r="K189" i="159"/>
  <c r="K193" i="159" s="1"/>
  <c r="J190" i="159"/>
  <c r="J191" i="159"/>
  <c r="J5" i="158"/>
  <c r="J6" i="158"/>
  <c r="J7" i="158"/>
  <c r="J8" i="158"/>
  <c r="J9" i="158"/>
  <c r="K10" i="158"/>
  <c r="K11" i="158"/>
  <c r="K12" i="158"/>
  <c r="K13" i="158"/>
  <c r="K17" i="158" s="1"/>
  <c r="J14" i="158"/>
  <c r="J15" i="158"/>
  <c r="J19" i="158"/>
  <c r="J20" i="158"/>
  <c r="J21" i="158"/>
  <c r="J22" i="158"/>
  <c r="J23" i="158"/>
  <c r="K24" i="158"/>
  <c r="K25" i="158" s="1"/>
  <c r="K26" i="158"/>
  <c r="K27" i="158"/>
  <c r="K31" i="158" s="1"/>
  <c r="J28" i="158"/>
  <c r="J29" i="158"/>
  <c r="J33" i="158"/>
  <c r="J34" i="158"/>
  <c r="J35" i="158"/>
  <c r="J36" i="158"/>
  <c r="J37" i="158"/>
  <c r="K38" i="158"/>
  <c r="K40" i="158"/>
  <c r="K41" i="158"/>
  <c r="K45" i="158" s="1"/>
  <c r="J42" i="158"/>
  <c r="J43" i="158"/>
  <c r="J49" i="158"/>
  <c r="J50" i="158"/>
  <c r="J51" i="158"/>
  <c r="J52" i="158"/>
  <c r="J53" i="158"/>
  <c r="K54" i="158"/>
  <c r="K55" i="158" s="1"/>
  <c r="K56" i="158"/>
  <c r="K57" i="158"/>
  <c r="K61" i="158" s="1"/>
  <c r="J58" i="158"/>
  <c r="J59" i="158"/>
  <c r="J60" i="158"/>
  <c r="J63" i="158"/>
  <c r="J64" i="158"/>
  <c r="J65" i="158"/>
  <c r="J66" i="158"/>
  <c r="J67" i="158"/>
  <c r="K68" i="158"/>
  <c r="K69" i="158" s="1"/>
  <c r="K70" i="158"/>
  <c r="K71" i="158"/>
  <c r="K75" i="158" s="1"/>
  <c r="J72" i="158"/>
  <c r="J73" i="158"/>
  <c r="J79" i="158"/>
  <c r="J80" i="158"/>
  <c r="J81" i="158"/>
  <c r="J82" i="158"/>
  <c r="J83" i="158"/>
  <c r="K84" i="158"/>
  <c r="K85" i="158" s="1"/>
  <c r="K86" i="158"/>
  <c r="K87" i="158"/>
  <c r="K91" i="158" s="1"/>
  <c r="J88" i="158"/>
  <c r="J89" i="158"/>
  <c r="J93" i="158"/>
  <c r="J94" i="158"/>
  <c r="J95" i="158"/>
  <c r="J96" i="158"/>
  <c r="J97" i="158"/>
  <c r="K98" i="158"/>
  <c r="K99" i="158" s="1"/>
  <c r="K100" i="158"/>
  <c r="K101" i="158"/>
  <c r="K105" i="158" s="1"/>
  <c r="J102" i="158"/>
  <c r="J103" i="158"/>
  <c r="J109" i="158"/>
  <c r="J110" i="158"/>
  <c r="J111" i="158"/>
  <c r="J112" i="158"/>
  <c r="J113" i="158"/>
  <c r="K114" i="158"/>
  <c r="K115" i="158" s="1"/>
  <c r="K116" i="158"/>
  <c r="K117" i="158"/>
  <c r="K121" i="158" s="1"/>
  <c r="J118" i="158"/>
  <c r="J119" i="158"/>
  <c r="J125" i="158"/>
  <c r="J126" i="158"/>
  <c r="J127" i="158"/>
  <c r="J128" i="158"/>
  <c r="J129" i="158"/>
  <c r="K130" i="158"/>
  <c r="K131" i="158" s="1"/>
  <c r="K132" i="158"/>
  <c r="K133" i="158"/>
  <c r="K137" i="158" s="1"/>
  <c r="J134" i="158"/>
  <c r="J135" i="158"/>
  <c r="J139" i="158"/>
  <c r="J140" i="158"/>
  <c r="J141" i="158"/>
  <c r="J142" i="158"/>
  <c r="J143" i="158"/>
  <c r="K144" i="158"/>
  <c r="K145" i="158" s="1"/>
  <c r="K146" i="158"/>
  <c r="K147" i="158"/>
  <c r="K151" i="158" s="1"/>
  <c r="J148" i="158"/>
  <c r="J149" i="158"/>
  <c r="J153" i="158"/>
  <c r="J154" i="158"/>
  <c r="J155" i="158"/>
  <c r="J156" i="158"/>
  <c r="J157" i="158"/>
  <c r="K158" i="158"/>
  <c r="K159" i="158" s="1"/>
  <c r="K160" i="158"/>
  <c r="K161" i="158"/>
  <c r="K165" i="158" s="1"/>
  <c r="J162" i="158"/>
  <c r="J163" i="158"/>
  <c r="J167" i="158"/>
  <c r="J168" i="158"/>
  <c r="J169" i="158"/>
  <c r="J170" i="158"/>
  <c r="J171" i="158"/>
  <c r="K172" i="158"/>
  <c r="K173" i="158" s="1"/>
  <c r="K174" i="158"/>
  <c r="K175" i="158"/>
  <c r="K179" i="158" s="1"/>
  <c r="J176" i="158"/>
  <c r="J177" i="158"/>
  <c r="J181" i="158"/>
  <c r="J182" i="158"/>
  <c r="J183" i="158"/>
  <c r="J184" i="158"/>
  <c r="J185" i="158"/>
  <c r="K186" i="158"/>
  <c r="K187" i="158" s="1"/>
  <c r="K188" i="158"/>
  <c r="K189" i="158"/>
  <c r="J190" i="158"/>
  <c r="J191" i="158"/>
  <c r="K193" i="158"/>
  <c r="J5" i="157"/>
  <c r="J6" i="157"/>
  <c r="J7" i="157"/>
  <c r="J8" i="157"/>
  <c r="J9" i="157"/>
  <c r="K10" i="157"/>
  <c r="K11" i="157"/>
  <c r="K12" i="157"/>
  <c r="K13" i="157"/>
  <c r="K17" i="157" s="1"/>
  <c r="J14" i="157"/>
  <c r="J15" i="157"/>
  <c r="J19" i="157"/>
  <c r="J20" i="157"/>
  <c r="J21" i="157"/>
  <c r="J22" i="157"/>
  <c r="J23" i="157"/>
  <c r="J25" i="157"/>
  <c r="K24" i="157"/>
  <c r="K25" i="157" s="1"/>
  <c r="K26" i="157"/>
  <c r="K27" i="157"/>
  <c r="J28" i="157"/>
  <c r="J29" i="157"/>
  <c r="K31" i="157"/>
  <c r="J33" i="157"/>
  <c r="J34" i="157"/>
  <c r="J35" i="157"/>
  <c r="J36" i="157"/>
  <c r="J37" i="157"/>
  <c r="K38" i="157"/>
  <c r="K39" i="157" s="1"/>
  <c r="K40" i="157"/>
  <c r="K41" i="157"/>
  <c r="K45" i="157" s="1"/>
  <c r="J42" i="157"/>
  <c r="J43" i="157"/>
  <c r="J49" i="157"/>
  <c r="J50" i="157"/>
  <c r="J51" i="157"/>
  <c r="J52" i="157"/>
  <c r="J53" i="157"/>
  <c r="K54" i="157"/>
  <c r="K55" i="157" s="1"/>
  <c r="K56" i="157"/>
  <c r="K57" i="157"/>
  <c r="K61" i="157" s="1"/>
  <c r="J58" i="157"/>
  <c r="J59" i="157"/>
  <c r="J63" i="157"/>
  <c r="J64" i="157"/>
  <c r="J65" i="157"/>
  <c r="J66" i="157"/>
  <c r="J67" i="157"/>
  <c r="K68" i="157"/>
  <c r="K69" i="157" s="1"/>
  <c r="K70" i="157"/>
  <c r="K71" i="157"/>
  <c r="K75" i="157" s="1"/>
  <c r="J72" i="157"/>
  <c r="J73" i="157"/>
  <c r="J79" i="157"/>
  <c r="J80" i="157"/>
  <c r="J81" i="157"/>
  <c r="J82" i="157"/>
  <c r="J83" i="157"/>
  <c r="K84" i="157"/>
  <c r="K85" i="157" s="1"/>
  <c r="K86" i="157"/>
  <c r="K87" i="157"/>
  <c r="K91" i="157" s="1"/>
  <c r="J88" i="157"/>
  <c r="J89" i="157"/>
  <c r="J93" i="157"/>
  <c r="J94" i="157"/>
  <c r="J95" i="157"/>
  <c r="J96" i="157"/>
  <c r="J97" i="157"/>
  <c r="K98" i="157"/>
  <c r="K99" i="157" s="1"/>
  <c r="K100" i="157"/>
  <c r="K101" i="157"/>
  <c r="K105" i="157" s="1"/>
  <c r="J102" i="157"/>
  <c r="J103" i="157"/>
  <c r="J109" i="157"/>
  <c r="J110" i="157"/>
  <c r="J111" i="157"/>
  <c r="J112" i="157"/>
  <c r="J113" i="157"/>
  <c r="K114" i="157"/>
  <c r="K115" i="157" s="1"/>
  <c r="K116" i="157"/>
  <c r="K117" i="157"/>
  <c r="K121" i="157" s="1"/>
  <c r="J118" i="157"/>
  <c r="J119" i="157"/>
  <c r="J125" i="157"/>
  <c r="J126" i="157"/>
  <c r="J127" i="157"/>
  <c r="J128" i="157"/>
  <c r="J129" i="157"/>
  <c r="K130" i="157"/>
  <c r="K131" i="157" s="1"/>
  <c r="K132" i="157"/>
  <c r="K133" i="157"/>
  <c r="K137" i="157" s="1"/>
  <c r="J134" i="157"/>
  <c r="J135" i="157"/>
  <c r="J139" i="157"/>
  <c r="J140" i="157"/>
  <c r="J141" i="157"/>
  <c r="J142" i="157"/>
  <c r="J143" i="157"/>
  <c r="K144" i="157"/>
  <c r="K145" i="157" s="1"/>
  <c r="K146" i="157"/>
  <c r="K147" i="157"/>
  <c r="K151" i="157" s="1"/>
  <c r="J148" i="157"/>
  <c r="J149" i="157"/>
  <c r="J153" i="157"/>
  <c r="J154" i="157"/>
  <c r="J155" i="157"/>
  <c r="J156" i="157"/>
  <c r="J157" i="157"/>
  <c r="K158" i="157"/>
  <c r="K159" i="157" s="1"/>
  <c r="K160" i="157"/>
  <c r="K161" i="157"/>
  <c r="K165" i="157" s="1"/>
  <c r="J162" i="157"/>
  <c r="J163" i="157"/>
  <c r="J167" i="157"/>
  <c r="J168" i="157"/>
  <c r="J169" i="157"/>
  <c r="J170" i="157"/>
  <c r="J171" i="157"/>
  <c r="K172" i="157"/>
  <c r="K173" i="157" s="1"/>
  <c r="K174" i="157"/>
  <c r="K175" i="157"/>
  <c r="K179" i="157" s="1"/>
  <c r="J176" i="157"/>
  <c r="J177" i="157"/>
  <c r="J181" i="157"/>
  <c r="J182" i="157"/>
  <c r="J183" i="157"/>
  <c r="J184" i="157"/>
  <c r="J185" i="157"/>
  <c r="K186" i="157"/>
  <c r="K187" i="157" s="1"/>
  <c r="K188" i="157"/>
  <c r="K189" i="157"/>
  <c r="K193" i="157" s="1"/>
  <c r="J190" i="157"/>
  <c r="J191" i="157"/>
  <c r="J5" i="156"/>
  <c r="J6" i="156"/>
  <c r="J7" i="156"/>
  <c r="J8" i="156"/>
  <c r="J9" i="156"/>
  <c r="K10" i="156"/>
  <c r="K11" i="156"/>
  <c r="K13" i="156"/>
  <c r="K17" i="156" s="1"/>
  <c r="J14" i="156"/>
  <c r="J15" i="156"/>
  <c r="J19" i="156"/>
  <c r="J20" i="156"/>
  <c r="J21" i="156"/>
  <c r="J22" i="156"/>
  <c r="J23" i="156"/>
  <c r="K24" i="156"/>
  <c r="K26" i="156"/>
  <c r="K27" i="156"/>
  <c r="K31" i="156" s="1"/>
  <c r="J28" i="156"/>
  <c r="J29" i="156"/>
  <c r="J33" i="156"/>
  <c r="J34" i="156"/>
  <c r="J35" i="156"/>
  <c r="J36" i="156"/>
  <c r="J37" i="156"/>
  <c r="K38" i="156"/>
  <c r="K39" i="156" s="1"/>
  <c r="K40" i="156"/>
  <c r="K41" i="156"/>
  <c r="K45" i="156" s="1"/>
  <c r="J42" i="156"/>
  <c r="J43" i="156"/>
  <c r="J49" i="156"/>
  <c r="J50" i="156"/>
  <c r="J51" i="156"/>
  <c r="J52" i="156"/>
  <c r="J53" i="156"/>
  <c r="K54" i="156"/>
  <c r="K55" i="156" s="1"/>
  <c r="K56" i="156"/>
  <c r="K57" i="156"/>
  <c r="J58" i="156"/>
  <c r="J59" i="156"/>
  <c r="K61" i="156"/>
  <c r="J63" i="156"/>
  <c r="J64" i="156"/>
  <c r="J65" i="156"/>
  <c r="J66" i="156"/>
  <c r="J67" i="156"/>
  <c r="K68" i="156"/>
  <c r="K69" i="156" s="1"/>
  <c r="K70" i="156"/>
  <c r="K71" i="156"/>
  <c r="K75" i="156" s="1"/>
  <c r="J72" i="156"/>
  <c r="J73" i="156"/>
  <c r="J79" i="156"/>
  <c r="J80" i="156"/>
  <c r="J81" i="156"/>
  <c r="J82" i="156"/>
  <c r="J83" i="156"/>
  <c r="K84" i="156"/>
  <c r="K85" i="156" s="1"/>
  <c r="K86" i="156"/>
  <c r="K87" i="156"/>
  <c r="K91" i="156" s="1"/>
  <c r="J88" i="156"/>
  <c r="J89" i="156"/>
  <c r="J93" i="156"/>
  <c r="J94" i="156"/>
  <c r="J95" i="156"/>
  <c r="J96" i="156"/>
  <c r="J97" i="156"/>
  <c r="K98" i="156"/>
  <c r="K99" i="156" s="1"/>
  <c r="K100" i="156"/>
  <c r="K101" i="156"/>
  <c r="K105" i="156" s="1"/>
  <c r="J102" i="156"/>
  <c r="J103" i="156"/>
  <c r="J109" i="156"/>
  <c r="J110" i="156"/>
  <c r="J111" i="156"/>
  <c r="J112" i="156"/>
  <c r="J113" i="156"/>
  <c r="K114" i="156"/>
  <c r="K115" i="156" s="1"/>
  <c r="K116" i="156"/>
  <c r="K117" i="156"/>
  <c r="K121" i="156" s="1"/>
  <c r="J118" i="156"/>
  <c r="J119" i="156"/>
  <c r="J125" i="156"/>
  <c r="J126" i="156"/>
  <c r="J127" i="156"/>
  <c r="J128" i="156"/>
  <c r="J129" i="156"/>
  <c r="K130" i="156"/>
  <c r="K131" i="156" s="1"/>
  <c r="K132" i="156"/>
  <c r="K133" i="156"/>
  <c r="K137" i="156" s="1"/>
  <c r="J134" i="156"/>
  <c r="J135" i="156"/>
  <c r="J139" i="156"/>
  <c r="J140" i="156"/>
  <c r="J141" i="156"/>
  <c r="J142" i="156"/>
  <c r="J143" i="156"/>
  <c r="K144" i="156"/>
  <c r="K145" i="156" s="1"/>
  <c r="K146" i="156"/>
  <c r="K147" i="156"/>
  <c r="K151" i="156" s="1"/>
  <c r="J148" i="156"/>
  <c r="J149" i="156"/>
  <c r="J153" i="156"/>
  <c r="J154" i="156"/>
  <c r="J155" i="156"/>
  <c r="J156" i="156"/>
  <c r="J157" i="156"/>
  <c r="K158" i="156"/>
  <c r="K159" i="156" s="1"/>
  <c r="K160" i="156"/>
  <c r="K161" i="156"/>
  <c r="K165" i="156" s="1"/>
  <c r="J162" i="156"/>
  <c r="J163" i="156"/>
  <c r="J167" i="156"/>
  <c r="J168" i="156"/>
  <c r="J169" i="156"/>
  <c r="J170" i="156"/>
  <c r="J171" i="156"/>
  <c r="K172" i="156"/>
  <c r="K173" i="156" s="1"/>
  <c r="K174" i="156"/>
  <c r="K175" i="156"/>
  <c r="K179" i="156" s="1"/>
  <c r="J176" i="156"/>
  <c r="J177" i="156"/>
  <c r="J181" i="156"/>
  <c r="J182" i="156"/>
  <c r="J183" i="156"/>
  <c r="J184" i="156"/>
  <c r="J185" i="156"/>
  <c r="J187" i="156"/>
  <c r="K186" i="156"/>
  <c r="K187" i="156" s="1"/>
  <c r="K188" i="156"/>
  <c r="K189" i="156"/>
  <c r="K193" i="156" s="1"/>
  <c r="J190" i="156"/>
  <c r="J191" i="156"/>
  <c r="J192" i="156"/>
  <c r="G1" i="155"/>
  <c r="G1" i="156" s="1"/>
  <c r="G1" i="157" s="1"/>
  <c r="G1" i="158" s="1"/>
  <c r="G1" i="159" s="1"/>
  <c r="G1" i="160" s="1"/>
  <c r="G1" i="161" s="1"/>
  <c r="G1" i="162" s="1"/>
  <c r="G1" i="163" s="1"/>
  <c r="G1" i="164" s="1"/>
  <c r="G1" i="165" s="1"/>
  <c r="G1" i="166" s="1"/>
  <c r="G1" i="167" s="1"/>
  <c r="G1" i="168" s="1"/>
  <c r="G1" i="169" s="1"/>
  <c r="G1" i="170" s="1"/>
  <c r="G1" i="171" s="1"/>
  <c r="G1" i="172" s="1"/>
  <c r="G1" i="173" s="1"/>
  <c r="G1" i="174" s="1"/>
  <c r="G1" i="175" s="1"/>
  <c r="G1" i="176" s="1"/>
  <c r="G1" i="177" s="1"/>
  <c r="G1" i="178" s="1"/>
  <c r="G1" i="179" s="1"/>
  <c r="G1" i="180" s="1"/>
  <c r="G1" i="181" s="1"/>
  <c r="G1" i="182" s="1"/>
  <c r="G1" i="183" s="1"/>
  <c r="G1" i="184" s="1"/>
  <c r="G1" i="185" s="1"/>
  <c r="G1" i="186" s="1"/>
  <c r="G1" i="187" s="1"/>
  <c r="G1" i="188" s="1"/>
  <c r="G1" i="189" s="1"/>
  <c r="G1" i="190" s="1"/>
  <c r="G1" i="191" s="1"/>
  <c r="J5" i="155"/>
  <c r="J6" i="155"/>
  <c r="J7" i="155"/>
  <c r="J8" i="155"/>
  <c r="J9" i="155"/>
  <c r="K10" i="155"/>
  <c r="K11" i="155"/>
  <c r="K12" i="155"/>
  <c r="K13" i="155"/>
  <c r="J14" i="155"/>
  <c r="J15" i="155"/>
  <c r="K17" i="155"/>
  <c r="J19" i="155"/>
  <c r="J20" i="155"/>
  <c r="J21" i="155"/>
  <c r="J22" i="155"/>
  <c r="J23" i="155"/>
  <c r="K24" i="155"/>
  <c r="K25" i="155" s="1"/>
  <c r="M24" i="155"/>
  <c r="K26" i="155"/>
  <c r="K27" i="155"/>
  <c r="K31" i="155" s="1"/>
  <c r="J28" i="155"/>
  <c r="J29" i="155"/>
  <c r="J33" i="155"/>
  <c r="J34" i="155"/>
  <c r="J35" i="155"/>
  <c r="J36" i="155"/>
  <c r="J37" i="155"/>
  <c r="J38" i="155"/>
  <c r="K38" i="155"/>
  <c r="K39" i="155" s="1"/>
  <c r="K40" i="155"/>
  <c r="K41" i="155"/>
  <c r="K45" i="155" s="1"/>
  <c r="J42" i="155"/>
  <c r="J43" i="155"/>
  <c r="J49" i="155"/>
  <c r="J56" i="155" s="1"/>
  <c r="J50" i="155"/>
  <c r="J51" i="155"/>
  <c r="J52" i="155"/>
  <c r="J53" i="155"/>
  <c r="K54" i="155"/>
  <c r="K55" i="155" s="1"/>
  <c r="K56" i="155"/>
  <c r="K57" i="155"/>
  <c r="K61" i="155" s="1"/>
  <c r="J58" i="155"/>
  <c r="J59" i="155"/>
  <c r="J63" i="155"/>
  <c r="J64" i="155"/>
  <c r="J65" i="155"/>
  <c r="J66" i="155"/>
  <c r="J67" i="155"/>
  <c r="K68" i="155"/>
  <c r="K69" i="155" s="1"/>
  <c r="K70" i="155"/>
  <c r="K71" i="155"/>
  <c r="K75" i="155" s="1"/>
  <c r="J72" i="155"/>
  <c r="J73" i="155"/>
  <c r="J79" i="155"/>
  <c r="J80" i="155"/>
  <c r="J81" i="155"/>
  <c r="J82" i="155"/>
  <c r="J83" i="155"/>
  <c r="K84" i="155"/>
  <c r="K85" i="155" s="1"/>
  <c r="K86" i="155"/>
  <c r="K87" i="155"/>
  <c r="K91" i="155" s="1"/>
  <c r="J88" i="155"/>
  <c r="J89" i="155"/>
  <c r="J93" i="155"/>
  <c r="J94" i="155"/>
  <c r="J95" i="155"/>
  <c r="J96" i="155"/>
  <c r="J97" i="155"/>
  <c r="J99" i="155"/>
  <c r="K98" i="155"/>
  <c r="K99" i="155" s="1"/>
  <c r="K100" i="155"/>
  <c r="K101" i="155"/>
  <c r="K105" i="155" s="1"/>
  <c r="J102" i="155"/>
  <c r="J103" i="155"/>
  <c r="J109" i="155"/>
  <c r="J110" i="155"/>
  <c r="J111" i="155"/>
  <c r="J112" i="155"/>
  <c r="J113" i="155"/>
  <c r="K114" i="155"/>
  <c r="K115" i="155" s="1"/>
  <c r="K116" i="155"/>
  <c r="K117" i="155"/>
  <c r="K121" i="155" s="1"/>
  <c r="J118" i="155"/>
  <c r="J119" i="155"/>
  <c r="J125" i="155"/>
  <c r="J126" i="155"/>
  <c r="J133" i="155" s="1"/>
  <c r="J127" i="155"/>
  <c r="J128" i="155"/>
  <c r="J129" i="155"/>
  <c r="K130" i="155"/>
  <c r="K131" i="155" s="1"/>
  <c r="K132" i="155"/>
  <c r="K133" i="155"/>
  <c r="K137" i="155" s="1"/>
  <c r="J134" i="155"/>
  <c r="J135" i="155"/>
  <c r="J139" i="155"/>
  <c r="J140" i="155"/>
  <c r="J141" i="155"/>
  <c r="J142" i="155"/>
  <c r="J143" i="155"/>
  <c r="K144" i="155"/>
  <c r="K145" i="155"/>
  <c r="K146" i="155"/>
  <c r="K147" i="155"/>
  <c r="K151" i="155" s="1"/>
  <c r="J148" i="155"/>
  <c r="J149" i="155"/>
  <c r="J153" i="155"/>
  <c r="J154" i="155"/>
  <c r="J155" i="155"/>
  <c r="J156" i="155"/>
  <c r="J157" i="155"/>
  <c r="K158" i="155"/>
  <c r="K159" i="155" s="1"/>
  <c r="K160" i="155"/>
  <c r="K161" i="155"/>
  <c r="K165" i="155" s="1"/>
  <c r="J162" i="155"/>
  <c r="J163" i="155"/>
  <c r="J167" i="155"/>
  <c r="J168" i="155"/>
  <c r="J169" i="155"/>
  <c r="J170" i="155"/>
  <c r="J171" i="155"/>
  <c r="K172" i="155"/>
  <c r="K173" i="155" s="1"/>
  <c r="K174" i="155"/>
  <c r="K175" i="155"/>
  <c r="K179" i="155" s="1"/>
  <c r="J176" i="155"/>
  <c r="J177" i="155"/>
  <c r="J181" i="155"/>
  <c r="J182" i="155"/>
  <c r="J183" i="155"/>
  <c r="J184" i="155"/>
  <c r="J185" i="155"/>
  <c r="K186" i="155"/>
  <c r="K187" i="155" s="1"/>
  <c r="K188" i="155"/>
  <c r="K189" i="155"/>
  <c r="K193" i="155" s="1"/>
  <c r="J190" i="155"/>
  <c r="J191" i="155"/>
  <c r="G1" i="154"/>
  <c r="J5" i="154"/>
  <c r="J6" i="154"/>
  <c r="J7" i="154"/>
  <c r="J8" i="154"/>
  <c r="J9" i="154"/>
  <c r="C10" i="154"/>
  <c r="C11" i="154" s="1"/>
  <c r="D10" i="154"/>
  <c r="E10" i="154"/>
  <c r="F10" i="154"/>
  <c r="F11" i="154" s="1"/>
  <c r="G10" i="154"/>
  <c r="G11" i="154" s="1"/>
  <c r="H10" i="154"/>
  <c r="H11" i="154" s="1"/>
  <c r="I10" i="154"/>
  <c r="I11" i="154" s="1"/>
  <c r="K10" i="154"/>
  <c r="K11" i="154"/>
  <c r="C12" i="154"/>
  <c r="D12" i="154"/>
  <c r="E12" i="154"/>
  <c r="F12" i="154"/>
  <c r="G12" i="154"/>
  <c r="H12" i="154"/>
  <c r="I12" i="154"/>
  <c r="K12" i="154"/>
  <c r="C13" i="154"/>
  <c r="C17" i="154" s="1"/>
  <c r="D13" i="154"/>
  <c r="E13" i="154"/>
  <c r="E17" i="154" s="1"/>
  <c r="F13" i="154"/>
  <c r="F17" i="154" s="1"/>
  <c r="G13" i="154"/>
  <c r="G17" i="154" s="1"/>
  <c r="H13" i="154"/>
  <c r="I13" i="154"/>
  <c r="I17" i="154" s="1"/>
  <c r="K13" i="154"/>
  <c r="K17" i="154" s="1"/>
  <c r="J14" i="154"/>
  <c r="J15" i="154"/>
  <c r="C16" i="154"/>
  <c r="D16" i="154"/>
  <c r="J16" i="154" s="1"/>
  <c r="E16" i="154"/>
  <c r="F16" i="154"/>
  <c r="G16" i="154"/>
  <c r="H16" i="154"/>
  <c r="I16" i="154"/>
  <c r="D17" i="154"/>
  <c r="H17" i="154"/>
  <c r="J19" i="154"/>
  <c r="J20" i="154"/>
  <c r="J21" i="154"/>
  <c r="J22" i="154"/>
  <c r="J23" i="154"/>
  <c r="K24" i="154"/>
  <c r="K25" i="154" s="1"/>
  <c r="K26" i="154"/>
  <c r="C31" i="154"/>
  <c r="D31" i="154"/>
  <c r="F31" i="154"/>
  <c r="H31" i="154"/>
  <c r="K27" i="154"/>
  <c r="K31" i="154" s="1"/>
  <c r="J28" i="154"/>
  <c r="J29" i="154"/>
  <c r="C30" i="154"/>
  <c r="D30" i="154"/>
  <c r="E30" i="154"/>
  <c r="F30" i="154"/>
  <c r="G30" i="154"/>
  <c r="H30" i="154"/>
  <c r="I30" i="154"/>
  <c r="E31" i="154"/>
  <c r="G31" i="154"/>
  <c r="I31" i="154"/>
  <c r="J33" i="154"/>
  <c r="J34" i="154"/>
  <c r="J35" i="154"/>
  <c r="J36" i="154"/>
  <c r="J37" i="154"/>
  <c r="K38" i="154"/>
  <c r="K40" i="154"/>
  <c r="C45" i="154"/>
  <c r="D45" i="154"/>
  <c r="F45" i="154"/>
  <c r="G45" i="154"/>
  <c r="H45" i="154"/>
  <c r="K41" i="154"/>
  <c r="K45" i="154" s="1"/>
  <c r="J42" i="154"/>
  <c r="J43" i="154"/>
  <c r="C44" i="154"/>
  <c r="D44" i="154"/>
  <c r="E44" i="154"/>
  <c r="F44" i="154"/>
  <c r="G44" i="154"/>
  <c r="H44" i="154"/>
  <c r="I44" i="154"/>
  <c r="E45" i="154"/>
  <c r="I45" i="154"/>
  <c r="J49" i="154"/>
  <c r="J50" i="154"/>
  <c r="J51" i="154"/>
  <c r="J52" i="154"/>
  <c r="J53" i="154"/>
  <c r="K54" i="154"/>
  <c r="K55" i="154" s="1"/>
  <c r="K56" i="154"/>
  <c r="D61" i="154"/>
  <c r="F61" i="154"/>
  <c r="H61" i="154"/>
  <c r="K57" i="154"/>
  <c r="K61" i="154" s="1"/>
  <c r="J58" i="154"/>
  <c r="J59" i="154"/>
  <c r="C60" i="154"/>
  <c r="D60" i="154"/>
  <c r="E60" i="154"/>
  <c r="F60" i="154"/>
  <c r="G60" i="154"/>
  <c r="H60" i="154"/>
  <c r="I60" i="154"/>
  <c r="C61" i="154"/>
  <c r="E61" i="154"/>
  <c r="G61" i="154"/>
  <c r="I61" i="154"/>
  <c r="J63" i="154"/>
  <c r="J64" i="154"/>
  <c r="J65" i="154"/>
  <c r="J66" i="154"/>
  <c r="J67" i="154"/>
  <c r="K68" i="154"/>
  <c r="K69" i="154" s="1"/>
  <c r="K70" i="154"/>
  <c r="C75" i="154"/>
  <c r="E75" i="154"/>
  <c r="G75" i="154"/>
  <c r="I75" i="154"/>
  <c r="K71" i="154"/>
  <c r="K75" i="154" s="1"/>
  <c r="J72" i="154"/>
  <c r="J73" i="154"/>
  <c r="C74" i="154"/>
  <c r="D74" i="154"/>
  <c r="E74" i="154"/>
  <c r="F74" i="154"/>
  <c r="G74" i="154"/>
  <c r="H74" i="154"/>
  <c r="I74" i="154"/>
  <c r="D75" i="154"/>
  <c r="F75" i="154"/>
  <c r="H75" i="154"/>
  <c r="J79" i="154"/>
  <c r="J80" i="154"/>
  <c r="J81" i="154"/>
  <c r="J82" i="154"/>
  <c r="J83" i="154"/>
  <c r="J85" i="154"/>
  <c r="K84" i="154"/>
  <c r="K85" i="154" s="1"/>
  <c r="K86" i="154"/>
  <c r="C91" i="154"/>
  <c r="E91" i="154"/>
  <c r="G91" i="154"/>
  <c r="H91" i="154"/>
  <c r="I91" i="154"/>
  <c r="K87" i="154"/>
  <c r="J88" i="154"/>
  <c r="J89" i="154"/>
  <c r="C90" i="154"/>
  <c r="D90" i="154"/>
  <c r="E90" i="154"/>
  <c r="F90" i="154"/>
  <c r="G90" i="154"/>
  <c r="H90" i="154"/>
  <c r="I90" i="154"/>
  <c r="D91" i="154"/>
  <c r="F91" i="154"/>
  <c r="K91" i="154"/>
  <c r="J93" i="154"/>
  <c r="J94" i="154"/>
  <c r="J95" i="154"/>
  <c r="J96" i="154"/>
  <c r="J97" i="154"/>
  <c r="K98" i="154"/>
  <c r="K99" i="154" s="1"/>
  <c r="K100" i="154"/>
  <c r="D105" i="154"/>
  <c r="F105" i="154"/>
  <c r="H105" i="154"/>
  <c r="K101" i="154"/>
  <c r="K105" i="154" s="1"/>
  <c r="J102" i="154"/>
  <c r="J103" i="154"/>
  <c r="C104" i="154"/>
  <c r="D104" i="154"/>
  <c r="E104" i="154"/>
  <c r="F104" i="154"/>
  <c r="G104" i="154"/>
  <c r="H104" i="154"/>
  <c r="I104" i="154"/>
  <c r="C105" i="154"/>
  <c r="E105" i="154"/>
  <c r="G105" i="154"/>
  <c r="I105" i="154"/>
  <c r="J109" i="154"/>
  <c r="J110" i="154"/>
  <c r="J111" i="154"/>
  <c r="J112" i="154"/>
  <c r="J113" i="154"/>
  <c r="C114" i="154"/>
  <c r="C115" i="154" s="1"/>
  <c r="D114" i="154"/>
  <c r="E114" i="154"/>
  <c r="E115" i="154" s="1"/>
  <c r="F114" i="154"/>
  <c r="F115" i="154" s="1"/>
  <c r="G114" i="154"/>
  <c r="G115" i="154" s="1"/>
  <c r="H114" i="154"/>
  <c r="H115" i="154" s="1"/>
  <c r="I114" i="154"/>
  <c r="I115" i="154" s="1"/>
  <c r="K114" i="154"/>
  <c r="K115" i="154" s="1"/>
  <c r="C116" i="154"/>
  <c r="D116" i="154"/>
  <c r="E116" i="154"/>
  <c r="F116" i="154"/>
  <c r="G116" i="154"/>
  <c r="H116" i="154"/>
  <c r="I116" i="154"/>
  <c r="K116" i="154"/>
  <c r="C117" i="154"/>
  <c r="C121" i="154" s="1"/>
  <c r="D117" i="154"/>
  <c r="E117" i="154"/>
  <c r="E121" i="154" s="1"/>
  <c r="F117" i="154"/>
  <c r="F121" i="154" s="1"/>
  <c r="G117" i="154"/>
  <c r="G121" i="154" s="1"/>
  <c r="H117" i="154"/>
  <c r="I117" i="154"/>
  <c r="I121" i="154" s="1"/>
  <c r="K117" i="154"/>
  <c r="K121" i="154" s="1"/>
  <c r="J118" i="154"/>
  <c r="J119" i="154"/>
  <c r="C120" i="154"/>
  <c r="D120" i="154"/>
  <c r="J120" i="154" s="1"/>
  <c r="E120" i="154"/>
  <c r="F120" i="154"/>
  <c r="G120" i="154"/>
  <c r="H120" i="154"/>
  <c r="I120" i="154"/>
  <c r="D121" i="154"/>
  <c r="H121" i="154"/>
  <c r="J125" i="154"/>
  <c r="J126" i="154"/>
  <c r="J127" i="154"/>
  <c r="J128" i="154"/>
  <c r="J129" i="154"/>
  <c r="C130" i="154"/>
  <c r="D130" i="154"/>
  <c r="D131" i="154" s="1"/>
  <c r="E130" i="154"/>
  <c r="E131" i="154" s="1"/>
  <c r="F130" i="154"/>
  <c r="F131" i="154" s="1"/>
  <c r="G130" i="154"/>
  <c r="G131" i="154" s="1"/>
  <c r="H130" i="154"/>
  <c r="H131" i="154" s="1"/>
  <c r="I130" i="154"/>
  <c r="I131" i="154" s="1"/>
  <c r="K130" i="154"/>
  <c r="K131" i="154" s="1"/>
  <c r="C132" i="154"/>
  <c r="D132" i="154"/>
  <c r="E132" i="154"/>
  <c r="F132" i="154"/>
  <c r="G132" i="154"/>
  <c r="H132" i="154"/>
  <c r="I132" i="154"/>
  <c r="K132" i="154"/>
  <c r="C133" i="154"/>
  <c r="C137" i="154" s="1"/>
  <c r="D133" i="154"/>
  <c r="E133" i="154"/>
  <c r="E137" i="154" s="1"/>
  <c r="F133" i="154"/>
  <c r="F137" i="154" s="1"/>
  <c r="G133" i="154"/>
  <c r="G137" i="154" s="1"/>
  <c r="H133" i="154"/>
  <c r="H137" i="154" s="1"/>
  <c r="I133" i="154"/>
  <c r="I137" i="154" s="1"/>
  <c r="K133" i="154"/>
  <c r="K137" i="154" s="1"/>
  <c r="J134" i="154"/>
  <c r="J135" i="154"/>
  <c r="C136" i="154"/>
  <c r="D136" i="154"/>
  <c r="J136" i="154" s="1"/>
  <c r="E136" i="154"/>
  <c r="F136" i="154"/>
  <c r="G136" i="154"/>
  <c r="H136" i="154"/>
  <c r="I136" i="154"/>
  <c r="D137" i="154"/>
  <c r="J139" i="154"/>
  <c r="J140" i="154"/>
  <c r="J141" i="154"/>
  <c r="J142" i="154"/>
  <c r="J143" i="154"/>
  <c r="C144" i="154"/>
  <c r="D144" i="154"/>
  <c r="D145" i="154" s="1"/>
  <c r="E144" i="154"/>
  <c r="E145" i="154" s="1"/>
  <c r="F144" i="154"/>
  <c r="F145" i="154" s="1"/>
  <c r="G144" i="154"/>
  <c r="G145" i="154" s="1"/>
  <c r="H144" i="154"/>
  <c r="H145" i="154" s="1"/>
  <c r="I144" i="154"/>
  <c r="I145" i="154" s="1"/>
  <c r="K144" i="154"/>
  <c r="K145" i="154" s="1"/>
  <c r="C146" i="154"/>
  <c r="D146" i="154"/>
  <c r="E146" i="154"/>
  <c r="F146" i="154"/>
  <c r="G146" i="154"/>
  <c r="H146" i="154"/>
  <c r="I146" i="154"/>
  <c r="K146" i="154"/>
  <c r="C147" i="154"/>
  <c r="C151" i="154" s="1"/>
  <c r="D147" i="154"/>
  <c r="D151" i="154" s="1"/>
  <c r="E147" i="154"/>
  <c r="E151" i="154" s="1"/>
  <c r="F147" i="154"/>
  <c r="F151" i="154" s="1"/>
  <c r="G147" i="154"/>
  <c r="G151" i="154" s="1"/>
  <c r="H147" i="154"/>
  <c r="H151" i="154" s="1"/>
  <c r="I147" i="154"/>
  <c r="I151" i="154" s="1"/>
  <c r="K147" i="154"/>
  <c r="K151" i="154" s="1"/>
  <c r="J148" i="154"/>
  <c r="J149" i="154"/>
  <c r="C150" i="154"/>
  <c r="D150" i="154"/>
  <c r="E150" i="154"/>
  <c r="F150" i="154"/>
  <c r="G150" i="154"/>
  <c r="H150" i="154"/>
  <c r="I150" i="154"/>
  <c r="J153" i="154"/>
  <c r="J154" i="154"/>
  <c r="J155" i="154"/>
  <c r="J156" i="154"/>
  <c r="J157" i="154"/>
  <c r="C158" i="154"/>
  <c r="D158" i="154"/>
  <c r="D159" i="154" s="1"/>
  <c r="E158" i="154"/>
  <c r="E159" i="154" s="1"/>
  <c r="F158" i="154"/>
  <c r="F159" i="154" s="1"/>
  <c r="G158" i="154"/>
  <c r="G159" i="154" s="1"/>
  <c r="H158" i="154"/>
  <c r="H159" i="154" s="1"/>
  <c r="I158" i="154"/>
  <c r="I159" i="154" s="1"/>
  <c r="K158" i="154"/>
  <c r="K159" i="154" s="1"/>
  <c r="C160" i="154"/>
  <c r="D160" i="154"/>
  <c r="E160" i="154"/>
  <c r="F160" i="154"/>
  <c r="G160" i="154"/>
  <c r="H160" i="154"/>
  <c r="I160" i="154"/>
  <c r="K160" i="154"/>
  <c r="C161" i="154"/>
  <c r="D161" i="154"/>
  <c r="D165" i="154" s="1"/>
  <c r="E161" i="154"/>
  <c r="E165" i="154" s="1"/>
  <c r="F161" i="154"/>
  <c r="F165" i="154" s="1"/>
  <c r="G161" i="154"/>
  <c r="G165" i="154" s="1"/>
  <c r="H161" i="154"/>
  <c r="H165" i="154" s="1"/>
  <c r="I161" i="154"/>
  <c r="I165" i="154" s="1"/>
  <c r="K161" i="154"/>
  <c r="K165" i="154" s="1"/>
  <c r="J162" i="154"/>
  <c r="J163" i="154"/>
  <c r="C164" i="154"/>
  <c r="D164" i="154"/>
  <c r="E164" i="154"/>
  <c r="F164" i="154"/>
  <c r="G164" i="154"/>
  <c r="H164" i="154"/>
  <c r="I164" i="154"/>
  <c r="C165" i="154"/>
  <c r="J167" i="154"/>
  <c r="J168" i="154"/>
  <c r="J169" i="154"/>
  <c r="J170" i="154"/>
  <c r="J171" i="154"/>
  <c r="K172" i="154"/>
  <c r="K173" i="154" s="1"/>
  <c r="K174" i="154"/>
  <c r="C179" i="154"/>
  <c r="D179" i="154"/>
  <c r="F179" i="154"/>
  <c r="H179" i="154"/>
  <c r="I179" i="154"/>
  <c r="K175" i="154"/>
  <c r="J176" i="154"/>
  <c r="J177" i="154"/>
  <c r="C178" i="154"/>
  <c r="D178" i="154"/>
  <c r="E178" i="154"/>
  <c r="F178" i="154"/>
  <c r="G178" i="154"/>
  <c r="H178" i="154"/>
  <c r="I178" i="154"/>
  <c r="E179" i="154"/>
  <c r="G179" i="154"/>
  <c r="K179" i="154"/>
  <c r="J181" i="154"/>
  <c r="J182" i="154"/>
  <c r="J183" i="154"/>
  <c r="J184" i="154"/>
  <c r="J185" i="154"/>
  <c r="K186" i="154"/>
  <c r="K187" i="154" s="1"/>
  <c r="K188" i="154"/>
  <c r="D193" i="154"/>
  <c r="E193" i="154"/>
  <c r="F193" i="154"/>
  <c r="H193" i="154"/>
  <c r="K189" i="154"/>
  <c r="K193" i="154" s="1"/>
  <c r="J190" i="154"/>
  <c r="J191" i="154"/>
  <c r="C192" i="154"/>
  <c r="D192" i="154"/>
  <c r="E192" i="154"/>
  <c r="F192" i="154"/>
  <c r="G192" i="154"/>
  <c r="H192" i="154"/>
  <c r="I192" i="154"/>
  <c r="C193" i="154"/>
  <c r="G193" i="154"/>
  <c r="I193" i="154"/>
  <c r="G1" i="153"/>
  <c r="J5" i="153"/>
  <c r="J6" i="153"/>
  <c r="J7" i="153"/>
  <c r="J8" i="153"/>
  <c r="J9" i="153"/>
  <c r="C10" i="153"/>
  <c r="C11" i="153" s="1"/>
  <c r="D10" i="153"/>
  <c r="E10" i="153"/>
  <c r="E11" i="153" s="1"/>
  <c r="F10" i="153"/>
  <c r="F11" i="153" s="1"/>
  <c r="G10" i="153"/>
  <c r="G11" i="153" s="1"/>
  <c r="H10" i="153"/>
  <c r="H11" i="153" s="1"/>
  <c r="I10" i="153"/>
  <c r="I11" i="153" s="1"/>
  <c r="K10" i="153"/>
  <c r="K11" i="153"/>
  <c r="C12" i="153"/>
  <c r="D12" i="153"/>
  <c r="E12" i="153"/>
  <c r="F12" i="153"/>
  <c r="G12" i="153"/>
  <c r="H12" i="153"/>
  <c r="I12" i="153"/>
  <c r="K12" i="153"/>
  <c r="C13" i="153"/>
  <c r="C17" i="153" s="1"/>
  <c r="D13" i="153"/>
  <c r="D17" i="153" s="1"/>
  <c r="E13" i="153"/>
  <c r="E17" i="153" s="1"/>
  <c r="F13" i="153"/>
  <c r="F17" i="153" s="1"/>
  <c r="G13" i="153"/>
  <c r="G17" i="153" s="1"/>
  <c r="H13" i="153"/>
  <c r="H17" i="153" s="1"/>
  <c r="I13" i="153"/>
  <c r="I17" i="153" s="1"/>
  <c r="K13" i="153"/>
  <c r="K17" i="153" s="1"/>
  <c r="J14" i="153"/>
  <c r="J15" i="153"/>
  <c r="C16" i="153"/>
  <c r="D16" i="153"/>
  <c r="E16" i="153"/>
  <c r="F16" i="153"/>
  <c r="G16" i="153"/>
  <c r="H16" i="153"/>
  <c r="I16" i="153"/>
  <c r="J19" i="153"/>
  <c r="J20" i="153"/>
  <c r="J21" i="153"/>
  <c r="J22" i="153"/>
  <c r="J23" i="153"/>
  <c r="K24" i="153"/>
  <c r="K25" i="153" s="1"/>
  <c r="K26" i="153"/>
  <c r="C31" i="153"/>
  <c r="D31" i="153"/>
  <c r="E31" i="153"/>
  <c r="G31" i="153"/>
  <c r="I31" i="153"/>
  <c r="K27" i="153"/>
  <c r="K31" i="153" s="1"/>
  <c r="J28" i="153"/>
  <c r="J29" i="153"/>
  <c r="C30" i="153"/>
  <c r="D30" i="153"/>
  <c r="E30" i="153"/>
  <c r="F30" i="153"/>
  <c r="G30" i="153"/>
  <c r="H30" i="153"/>
  <c r="I30" i="153"/>
  <c r="F31" i="153"/>
  <c r="H31" i="153"/>
  <c r="J33" i="153"/>
  <c r="J34" i="153"/>
  <c r="J35" i="153"/>
  <c r="J36" i="153"/>
  <c r="J37" i="153"/>
  <c r="K38" i="153"/>
  <c r="K39" i="153" s="1"/>
  <c r="K40" i="153"/>
  <c r="C45" i="153"/>
  <c r="E45" i="153"/>
  <c r="F45" i="153"/>
  <c r="G45" i="153"/>
  <c r="I45" i="153"/>
  <c r="K41" i="153"/>
  <c r="K45" i="153" s="1"/>
  <c r="J42" i="153"/>
  <c r="J43" i="153"/>
  <c r="C44" i="153"/>
  <c r="D44" i="153"/>
  <c r="E44" i="153"/>
  <c r="F44" i="153"/>
  <c r="G44" i="153"/>
  <c r="H44" i="153"/>
  <c r="I44" i="153"/>
  <c r="D45" i="153"/>
  <c r="H45" i="153"/>
  <c r="J49" i="153"/>
  <c r="J50" i="153"/>
  <c r="J51" i="153"/>
  <c r="J52" i="153"/>
  <c r="J53" i="153"/>
  <c r="M53" i="153"/>
  <c r="K54" i="153"/>
  <c r="K55" i="153" s="1"/>
  <c r="K56" i="153"/>
  <c r="C61" i="153"/>
  <c r="E61" i="153"/>
  <c r="G61" i="153"/>
  <c r="I61" i="153"/>
  <c r="K57" i="153"/>
  <c r="K61" i="153" s="1"/>
  <c r="J58" i="153"/>
  <c r="J59" i="153"/>
  <c r="C60" i="153"/>
  <c r="D60" i="153"/>
  <c r="E60" i="153"/>
  <c r="F60" i="153"/>
  <c r="G60" i="153"/>
  <c r="H60" i="153"/>
  <c r="I60" i="153"/>
  <c r="D61" i="153"/>
  <c r="F61" i="153"/>
  <c r="H61" i="153"/>
  <c r="J63" i="153"/>
  <c r="J64" i="153"/>
  <c r="J65" i="153"/>
  <c r="J66" i="153"/>
  <c r="J67" i="153"/>
  <c r="K68" i="153"/>
  <c r="K69" i="153" s="1"/>
  <c r="K70" i="153"/>
  <c r="C75" i="153"/>
  <c r="E75" i="153"/>
  <c r="F75" i="153"/>
  <c r="G75" i="153"/>
  <c r="I75" i="153"/>
  <c r="K71" i="153"/>
  <c r="K75" i="153" s="1"/>
  <c r="J72" i="153"/>
  <c r="J73" i="153"/>
  <c r="C74" i="153"/>
  <c r="D74" i="153"/>
  <c r="E74" i="153"/>
  <c r="F74" i="153"/>
  <c r="G74" i="153"/>
  <c r="H74" i="153"/>
  <c r="I74" i="153"/>
  <c r="D75" i="153"/>
  <c r="H75" i="153"/>
  <c r="J79" i="153"/>
  <c r="J80" i="153"/>
  <c r="J81" i="153"/>
  <c r="J82" i="153"/>
  <c r="J83" i="153"/>
  <c r="K84" i="153"/>
  <c r="K85" i="153" s="1"/>
  <c r="K86" i="153"/>
  <c r="D91" i="153"/>
  <c r="E91" i="153"/>
  <c r="F91" i="153"/>
  <c r="H91" i="153"/>
  <c r="K87" i="153"/>
  <c r="K91" i="153" s="1"/>
  <c r="J88" i="153"/>
  <c r="J89" i="153"/>
  <c r="C90" i="153"/>
  <c r="D90" i="153"/>
  <c r="E90" i="153"/>
  <c r="F90" i="153"/>
  <c r="G90" i="153"/>
  <c r="H90" i="153"/>
  <c r="I90" i="153"/>
  <c r="C91" i="153"/>
  <c r="G91" i="153"/>
  <c r="I91" i="153"/>
  <c r="J93" i="153"/>
  <c r="J94" i="153"/>
  <c r="J95" i="153"/>
  <c r="J96" i="153"/>
  <c r="J97" i="153"/>
  <c r="K98" i="153"/>
  <c r="K99" i="153" s="1"/>
  <c r="K100" i="153"/>
  <c r="D105" i="153"/>
  <c r="F105" i="153"/>
  <c r="H105" i="153"/>
  <c r="K101" i="153"/>
  <c r="K105" i="153" s="1"/>
  <c r="J102" i="153"/>
  <c r="J103" i="153"/>
  <c r="C104" i="153"/>
  <c r="D104" i="153"/>
  <c r="E104" i="153"/>
  <c r="J104" i="153" s="1"/>
  <c r="F104" i="153"/>
  <c r="G104" i="153"/>
  <c r="H104" i="153"/>
  <c r="I104" i="153"/>
  <c r="C105" i="153"/>
  <c r="E105" i="153"/>
  <c r="G105" i="153"/>
  <c r="I105" i="153"/>
  <c r="J109" i="153"/>
  <c r="J110" i="153"/>
  <c r="J111" i="153"/>
  <c r="J112" i="153"/>
  <c r="J113" i="153"/>
  <c r="C114" i="153"/>
  <c r="C115" i="153" s="1"/>
  <c r="D114" i="153"/>
  <c r="D115" i="153" s="1"/>
  <c r="E114" i="153"/>
  <c r="F114" i="153"/>
  <c r="F115" i="153" s="1"/>
  <c r="G114" i="153"/>
  <c r="G115" i="153" s="1"/>
  <c r="H114" i="153"/>
  <c r="H115" i="153" s="1"/>
  <c r="I114" i="153"/>
  <c r="I115" i="153" s="1"/>
  <c r="K114" i="153"/>
  <c r="K115" i="153" s="1"/>
  <c r="E115" i="153"/>
  <c r="C116" i="153"/>
  <c r="D116" i="153"/>
  <c r="E116" i="153"/>
  <c r="F116" i="153"/>
  <c r="G116" i="153"/>
  <c r="H116" i="153"/>
  <c r="I116" i="153"/>
  <c r="K116" i="153"/>
  <c r="C117" i="153"/>
  <c r="C121" i="153" s="1"/>
  <c r="D117" i="153"/>
  <c r="E117" i="153"/>
  <c r="E121" i="153" s="1"/>
  <c r="F117" i="153"/>
  <c r="F121" i="153" s="1"/>
  <c r="G117" i="153"/>
  <c r="G121" i="153" s="1"/>
  <c r="H117" i="153"/>
  <c r="I117" i="153"/>
  <c r="I121" i="153" s="1"/>
  <c r="K117" i="153"/>
  <c r="J118" i="153"/>
  <c r="J119" i="153"/>
  <c r="C120" i="153"/>
  <c r="D120" i="153"/>
  <c r="E120" i="153"/>
  <c r="F120" i="153"/>
  <c r="G120" i="153"/>
  <c r="H120" i="153"/>
  <c r="I120" i="153"/>
  <c r="D121" i="153"/>
  <c r="H121" i="153"/>
  <c r="K121" i="153"/>
  <c r="J125" i="153"/>
  <c r="J126" i="153"/>
  <c r="J127" i="153"/>
  <c r="J128" i="153"/>
  <c r="J129" i="153"/>
  <c r="C130" i="153"/>
  <c r="C131" i="153" s="1"/>
  <c r="D130" i="153"/>
  <c r="E130" i="153"/>
  <c r="E131" i="153" s="1"/>
  <c r="F130" i="153"/>
  <c r="F131" i="153" s="1"/>
  <c r="G130" i="153"/>
  <c r="G131" i="153" s="1"/>
  <c r="H130" i="153"/>
  <c r="I130" i="153"/>
  <c r="I131" i="153" s="1"/>
  <c r="K130" i="153"/>
  <c r="K131" i="153"/>
  <c r="D131" i="153"/>
  <c r="H131" i="153"/>
  <c r="C132" i="153"/>
  <c r="D132" i="153"/>
  <c r="E132" i="153"/>
  <c r="F132" i="153"/>
  <c r="G132" i="153"/>
  <c r="H132" i="153"/>
  <c r="I132" i="153"/>
  <c r="K132" i="153"/>
  <c r="C133" i="153"/>
  <c r="D133" i="153"/>
  <c r="D137" i="153" s="1"/>
  <c r="E133" i="153"/>
  <c r="F133" i="153"/>
  <c r="F137" i="153" s="1"/>
  <c r="G133" i="153"/>
  <c r="G137" i="153" s="1"/>
  <c r="H133" i="153"/>
  <c r="H137" i="153" s="1"/>
  <c r="I133" i="153"/>
  <c r="I137" i="153" s="1"/>
  <c r="K133" i="153"/>
  <c r="K137" i="153" s="1"/>
  <c r="J134" i="153"/>
  <c r="J135" i="153"/>
  <c r="C136" i="153"/>
  <c r="D136" i="153"/>
  <c r="E136" i="153"/>
  <c r="F136" i="153"/>
  <c r="G136" i="153"/>
  <c r="H136" i="153"/>
  <c r="I136" i="153"/>
  <c r="C137" i="153"/>
  <c r="E137" i="153"/>
  <c r="J139" i="153"/>
  <c r="J140" i="153"/>
  <c r="J141" i="153"/>
  <c r="J142" i="153"/>
  <c r="J143" i="153"/>
  <c r="K144" i="153"/>
  <c r="K145" i="153"/>
  <c r="K146" i="153"/>
  <c r="D151" i="153"/>
  <c r="F151" i="153"/>
  <c r="H151" i="153"/>
  <c r="K147" i="153"/>
  <c r="K151" i="153" s="1"/>
  <c r="J148" i="153"/>
  <c r="J149" i="153"/>
  <c r="C150" i="153"/>
  <c r="D150" i="153"/>
  <c r="E150" i="153"/>
  <c r="F150" i="153"/>
  <c r="G150" i="153"/>
  <c r="H150" i="153"/>
  <c r="I150" i="153"/>
  <c r="C151" i="153"/>
  <c r="E151" i="153"/>
  <c r="G151" i="153"/>
  <c r="I151" i="153"/>
  <c r="J153" i="153"/>
  <c r="J154" i="153"/>
  <c r="J155" i="153"/>
  <c r="J156" i="153"/>
  <c r="J157" i="153"/>
  <c r="K158" i="153"/>
  <c r="K159" i="153" s="1"/>
  <c r="K160" i="153"/>
  <c r="D165" i="153"/>
  <c r="F165" i="153"/>
  <c r="H165" i="153"/>
  <c r="K161" i="153"/>
  <c r="J162" i="153"/>
  <c r="J163" i="153"/>
  <c r="C164" i="153"/>
  <c r="D164" i="153"/>
  <c r="E164" i="153"/>
  <c r="F164" i="153"/>
  <c r="G164" i="153"/>
  <c r="H164" i="153"/>
  <c r="I164" i="153"/>
  <c r="C165" i="153"/>
  <c r="E165" i="153"/>
  <c r="G165" i="153"/>
  <c r="I165" i="153"/>
  <c r="K165" i="153"/>
  <c r="J167" i="153"/>
  <c r="J168" i="153"/>
  <c r="J169" i="153"/>
  <c r="J170" i="153"/>
  <c r="J171" i="153"/>
  <c r="K172" i="153"/>
  <c r="K173" i="153" s="1"/>
  <c r="J173" i="153"/>
  <c r="K174" i="153"/>
  <c r="D179" i="153"/>
  <c r="F179" i="153"/>
  <c r="H179" i="153"/>
  <c r="K175" i="153"/>
  <c r="K179" i="153" s="1"/>
  <c r="J176" i="153"/>
  <c r="J177" i="153"/>
  <c r="C178" i="153"/>
  <c r="D178" i="153"/>
  <c r="E178" i="153"/>
  <c r="F178" i="153"/>
  <c r="G178" i="153"/>
  <c r="H178" i="153"/>
  <c r="I178" i="153"/>
  <c r="C179" i="153"/>
  <c r="E179" i="153"/>
  <c r="G179" i="153"/>
  <c r="I179" i="153"/>
  <c r="J181" i="153"/>
  <c r="J182" i="153"/>
  <c r="J183" i="153"/>
  <c r="J184" i="153"/>
  <c r="J185" i="153"/>
  <c r="K186" i="153"/>
  <c r="K187" i="153" s="1"/>
  <c r="K188" i="153"/>
  <c r="C193" i="153"/>
  <c r="D193" i="153"/>
  <c r="F193" i="153"/>
  <c r="H193" i="153"/>
  <c r="K189" i="153"/>
  <c r="K193" i="153" s="1"/>
  <c r="J190" i="153"/>
  <c r="J191" i="153"/>
  <c r="C192" i="153"/>
  <c r="D192" i="153"/>
  <c r="E192" i="153"/>
  <c r="F192" i="153"/>
  <c r="G192" i="153"/>
  <c r="H192" i="153"/>
  <c r="I192" i="153"/>
  <c r="E193" i="153"/>
  <c r="G193" i="153"/>
  <c r="I193" i="153"/>
  <c r="G1" i="152"/>
  <c r="F1" i="151"/>
  <c r="F1" i="152" s="1"/>
  <c r="F1" i="153" s="1"/>
  <c r="F1" i="154" s="1"/>
  <c r="F1" i="155" s="1"/>
  <c r="F1" i="156" s="1"/>
  <c r="F1" i="157" s="1"/>
  <c r="F1" i="158" s="1"/>
  <c r="F1" i="159" s="1"/>
  <c r="F1" i="160" s="1"/>
  <c r="F1" i="161" s="1"/>
  <c r="F1" i="162" s="1"/>
  <c r="F1" i="163" s="1"/>
  <c r="F1" i="164" s="1"/>
  <c r="F1" i="165" s="1"/>
  <c r="F1" i="166" s="1"/>
  <c r="F1" i="167" s="1"/>
  <c r="F1" i="168" s="1"/>
  <c r="F1" i="169" s="1"/>
  <c r="F1" i="170" s="1"/>
  <c r="F1" i="171" s="1"/>
  <c r="F1" i="172" s="1"/>
  <c r="F1" i="173" s="1"/>
  <c r="F1" i="174" s="1"/>
  <c r="F1" i="175" s="1"/>
  <c r="F1" i="176" s="1"/>
  <c r="G1" i="151"/>
  <c r="M94" i="151"/>
  <c r="D3" i="150"/>
  <c r="E3" i="150" s="1"/>
  <c r="F3" i="150" s="1"/>
  <c r="G3" i="150" s="1"/>
  <c r="H3" i="150" s="1"/>
  <c r="I3" i="150" s="1"/>
  <c r="C3" i="151" s="1"/>
  <c r="J5" i="150"/>
  <c r="J6" i="150"/>
  <c r="J7" i="150"/>
  <c r="J8" i="150"/>
  <c r="J9" i="150"/>
  <c r="C10" i="150"/>
  <c r="C11" i="150" s="1"/>
  <c r="D10" i="150"/>
  <c r="E10" i="150"/>
  <c r="E11" i="150" s="1"/>
  <c r="F10" i="150"/>
  <c r="F11" i="150" s="1"/>
  <c r="G10" i="150"/>
  <c r="G11" i="150" s="1"/>
  <c r="H10" i="150"/>
  <c r="H11" i="150" s="1"/>
  <c r="I10" i="150"/>
  <c r="I11" i="150" s="1"/>
  <c r="K10" i="150"/>
  <c r="K11" i="150"/>
  <c r="C12" i="150"/>
  <c r="D12" i="150"/>
  <c r="E12" i="150"/>
  <c r="F12" i="150"/>
  <c r="G12" i="150"/>
  <c r="H12" i="150"/>
  <c r="I12" i="150"/>
  <c r="K12" i="150"/>
  <c r="C13" i="150"/>
  <c r="D13" i="150"/>
  <c r="D17" i="150" s="1"/>
  <c r="E13" i="150"/>
  <c r="E17" i="150" s="1"/>
  <c r="F13" i="150"/>
  <c r="F17" i="150" s="1"/>
  <c r="G13" i="150"/>
  <c r="H13" i="150"/>
  <c r="H17" i="150" s="1"/>
  <c r="I13" i="150"/>
  <c r="I17" i="150" s="1"/>
  <c r="K13" i="150"/>
  <c r="K17" i="150" s="1"/>
  <c r="J14" i="150"/>
  <c r="J15" i="150"/>
  <c r="C16" i="150"/>
  <c r="D16" i="150"/>
  <c r="E16" i="150"/>
  <c r="F16" i="150"/>
  <c r="G16" i="150"/>
  <c r="H16" i="150"/>
  <c r="I16" i="150"/>
  <c r="C17" i="150"/>
  <c r="G17" i="150"/>
  <c r="J19" i="150"/>
  <c r="J20" i="150"/>
  <c r="J21" i="150"/>
  <c r="J22" i="150"/>
  <c r="J23" i="150"/>
  <c r="K24" i="150"/>
  <c r="K26" i="150"/>
  <c r="C31" i="150"/>
  <c r="D31" i="150"/>
  <c r="E31" i="150"/>
  <c r="G31" i="150"/>
  <c r="H31" i="150"/>
  <c r="I31" i="150"/>
  <c r="K27" i="150"/>
  <c r="K31" i="150" s="1"/>
  <c r="J28" i="150"/>
  <c r="J29" i="150"/>
  <c r="C30" i="150"/>
  <c r="D30" i="150"/>
  <c r="E30" i="150"/>
  <c r="F30" i="150"/>
  <c r="G30" i="150"/>
  <c r="H30" i="150"/>
  <c r="I30" i="150"/>
  <c r="F31" i="150"/>
  <c r="J33" i="150"/>
  <c r="J34" i="150"/>
  <c r="J35" i="150"/>
  <c r="J36" i="150"/>
  <c r="J37" i="150"/>
  <c r="K38" i="150"/>
  <c r="K39" i="150" s="1"/>
  <c r="K40" i="150"/>
  <c r="C45" i="150"/>
  <c r="D45" i="150"/>
  <c r="E45" i="150"/>
  <c r="F45" i="150"/>
  <c r="G45" i="150"/>
  <c r="I45" i="150"/>
  <c r="K41" i="150"/>
  <c r="K45" i="150" s="1"/>
  <c r="J42" i="150"/>
  <c r="J43" i="150"/>
  <c r="C44" i="150"/>
  <c r="D44" i="150"/>
  <c r="E44" i="150"/>
  <c r="F44" i="150"/>
  <c r="G44" i="150"/>
  <c r="H44" i="150"/>
  <c r="I44" i="150"/>
  <c r="H45" i="150"/>
  <c r="C47" i="150"/>
  <c r="D47" i="150" s="1"/>
  <c r="E47" i="150" s="1"/>
  <c r="F47" i="150" s="1"/>
  <c r="G47" i="150" s="1"/>
  <c r="H47" i="150" s="1"/>
  <c r="I47" i="150" s="1"/>
  <c r="J49" i="150"/>
  <c r="J50" i="150"/>
  <c r="J51" i="150"/>
  <c r="J52" i="150"/>
  <c r="J53" i="150"/>
  <c r="K54" i="150"/>
  <c r="K55" i="150" s="1"/>
  <c r="K56" i="150"/>
  <c r="D61" i="150"/>
  <c r="F61" i="150"/>
  <c r="H61" i="150"/>
  <c r="K57" i="150"/>
  <c r="K61" i="150" s="1"/>
  <c r="J58" i="150"/>
  <c r="J59" i="150"/>
  <c r="C60" i="150"/>
  <c r="D60" i="150"/>
  <c r="E60" i="150"/>
  <c r="F60" i="150"/>
  <c r="G60" i="150"/>
  <c r="H60" i="150"/>
  <c r="I60" i="150"/>
  <c r="C61" i="150"/>
  <c r="E61" i="150"/>
  <c r="G61" i="150"/>
  <c r="I61" i="150"/>
  <c r="J63" i="150"/>
  <c r="J64" i="150"/>
  <c r="J65" i="150"/>
  <c r="J66" i="150"/>
  <c r="J67" i="150"/>
  <c r="K68" i="150"/>
  <c r="K69" i="150" s="1"/>
  <c r="K70" i="150"/>
  <c r="D75" i="150"/>
  <c r="E75" i="150"/>
  <c r="F75" i="150"/>
  <c r="H75" i="150"/>
  <c r="I75" i="150"/>
  <c r="K71" i="150"/>
  <c r="J72" i="150"/>
  <c r="J73" i="150"/>
  <c r="C74" i="150"/>
  <c r="D74" i="150"/>
  <c r="E74" i="150"/>
  <c r="F74" i="150"/>
  <c r="G74" i="150"/>
  <c r="H74" i="150"/>
  <c r="I74" i="150"/>
  <c r="C75" i="150"/>
  <c r="G75" i="150"/>
  <c r="K75" i="150"/>
  <c r="J79" i="150"/>
  <c r="J80" i="150"/>
  <c r="J81" i="150"/>
  <c r="J82" i="150"/>
  <c r="J83" i="150"/>
  <c r="K84" i="150"/>
  <c r="K85" i="150" s="1"/>
  <c r="K86" i="150"/>
  <c r="C91" i="150"/>
  <c r="E91" i="150"/>
  <c r="G91" i="150"/>
  <c r="I91" i="150"/>
  <c r="K87" i="150"/>
  <c r="K91" i="150" s="1"/>
  <c r="J88" i="150"/>
  <c r="J89" i="150"/>
  <c r="C90" i="150"/>
  <c r="D90" i="150"/>
  <c r="E90" i="150"/>
  <c r="F90" i="150"/>
  <c r="G90" i="150"/>
  <c r="H90" i="150"/>
  <c r="I90" i="150"/>
  <c r="J90" i="150" s="1"/>
  <c r="D91" i="150"/>
  <c r="F91" i="150"/>
  <c r="H91" i="150"/>
  <c r="J93" i="150"/>
  <c r="J94" i="150"/>
  <c r="J95" i="150"/>
  <c r="J96" i="150"/>
  <c r="J97" i="150"/>
  <c r="K98" i="150"/>
  <c r="K99" i="150" s="1"/>
  <c r="K100" i="150"/>
  <c r="C105" i="150"/>
  <c r="D105" i="150"/>
  <c r="E105" i="150"/>
  <c r="F105" i="150"/>
  <c r="G105" i="150"/>
  <c r="H105" i="150"/>
  <c r="I105" i="150"/>
  <c r="K101" i="150"/>
  <c r="K105" i="150" s="1"/>
  <c r="J102" i="150"/>
  <c r="J103" i="150"/>
  <c r="C104" i="150"/>
  <c r="D104" i="150"/>
  <c r="E104" i="150"/>
  <c r="F104" i="150"/>
  <c r="G104" i="150"/>
  <c r="H104" i="150"/>
  <c r="I104" i="150"/>
  <c r="J109" i="150"/>
  <c r="J110" i="150"/>
  <c r="J111" i="150"/>
  <c r="J112" i="150"/>
  <c r="J113" i="150"/>
  <c r="K114" i="150"/>
  <c r="K115" i="150" s="1"/>
  <c r="J115" i="150"/>
  <c r="K116" i="150"/>
  <c r="D121" i="150"/>
  <c r="F121" i="150"/>
  <c r="H121" i="150"/>
  <c r="K117" i="150"/>
  <c r="K121" i="150" s="1"/>
  <c r="J118" i="150"/>
  <c r="J119" i="150"/>
  <c r="C120" i="150"/>
  <c r="D120" i="150"/>
  <c r="E120" i="150"/>
  <c r="F120" i="150"/>
  <c r="G120" i="150"/>
  <c r="H120" i="150"/>
  <c r="I120" i="150"/>
  <c r="C121" i="150"/>
  <c r="E121" i="150"/>
  <c r="G121" i="150"/>
  <c r="I121" i="150"/>
  <c r="J125" i="150"/>
  <c r="J126" i="150"/>
  <c r="J127" i="150"/>
  <c r="J128" i="150"/>
  <c r="J129" i="150"/>
  <c r="K130" i="150"/>
  <c r="K131" i="150" s="1"/>
  <c r="K132" i="150"/>
  <c r="C137" i="150"/>
  <c r="E137" i="150"/>
  <c r="F137" i="150"/>
  <c r="G137" i="150"/>
  <c r="I137" i="150"/>
  <c r="K133" i="150"/>
  <c r="K137" i="150" s="1"/>
  <c r="J134" i="150"/>
  <c r="J135" i="150"/>
  <c r="C136" i="150"/>
  <c r="J136" i="150" s="1"/>
  <c r="D136" i="150"/>
  <c r="E136" i="150"/>
  <c r="F136" i="150"/>
  <c r="G136" i="150"/>
  <c r="H136" i="150"/>
  <c r="I136" i="150"/>
  <c r="D137" i="150"/>
  <c r="H137" i="150"/>
  <c r="J139" i="150"/>
  <c r="J140" i="150"/>
  <c r="J141" i="150"/>
  <c r="J142" i="150"/>
  <c r="J143" i="150"/>
  <c r="J145" i="150"/>
  <c r="K144" i="150"/>
  <c r="K145" i="150" s="1"/>
  <c r="K146" i="150"/>
  <c r="C151" i="150"/>
  <c r="D151" i="150"/>
  <c r="E151" i="150"/>
  <c r="G151" i="150"/>
  <c r="I151" i="150"/>
  <c r="K147" i="150"/>
  <c r="K151" i="150" s="1"/>
  <c r="J148" i="150"/>
  <c r="J149" i="150"/>
  <c r="C150" i="150"/>
  <c r="D150" i="150"/>
  <c r="E150" i="150"/>
  <c r="F150" i="150"/>
  <c r="G150" i="150"/>
  <c r="H150" i="150"/>
  <c r="I150" i="150"/>
  <c r="F151" i="150"/>
  <c r="H151" i="150"/>
  <c r="J153" i="150"/>
  <c r="J154" i="150"/>
  <c r="J155" i="150"/>
  <c r="J156" i="150"/>
  <c r="J157" i="150"/>
  <c r="K158" i="150"/>
  <c r="K159" i="150" s="1"/>
  <c r="J160" i="150"/>
  <c r="K160" i="150"/>
  <c r="C165" i="150"/>
  <c r="E165" i="150"/>
  <c r="G165" i="150"/>
  <c r="I165" i="150"/>
  <c r="K161" i="150"/>
  <c r="K165" i="150" s="1"/>
  <c r="J162" i="150"/>
  <c r="J163" i="150"/>
  <c r="C164" i="150"/>
  <c r="D164" i="150"/>
  <c r="E164" i="150"/>
  <c r="F164" i="150"/>
  <c r="G164" i="150"/>
  <c r="H164" i="150"/>
  <c r="I164" i="150"/>
  <c r="D165" i="150"/>
  <c r="F165" i="150"/>
  <c r="H165" i="150"/>
  <c r="J167" i="150"/>
  <c r="J168" i="150"/>
  <c r="J169" i="150"/>
  <c r="J170" i="150"/>
  <c r="J171" i="150"/>
  <c r="K172" i="150"/>
  <c r="K173" i="150" s="1"/>
  <c r="J173" i="150"/>
  <c r="K174" i="150"/>
  <c r="C179" i="150"/>
  <c r="E179" i="150"/>
  <c r="G179" i="150"/>
  <c r="I179" i="150"/>
  <c r="K175" i="150"/>
  <c r="K179" i="150" s="1"/>
  <c r="J176" i="150"/>
  <c r="J177" i="150"/>
  <c r="C178" i="150"/>
  <c r="D178" i="150"/>
  <c r="E178" i="150"/>
  <c r="F178" i="150"/>
  <c r="G178" i="150"/>
  <c r="H178" i="150"/>
  <c r="I178" i="150"/>
  <c r="D179" i="150"/>
  <c r="F179" i="150"/>
  <c r="H179" i="150"/>
  <c r="J181" i="150"/>
  <c r="J182" i="150"/>
  <c r="J183" i="150"/>
  <c r="J184" i="150"/>
  <c r="J185" i="150"/>
  <c r="K186" i="150"/>
  <c r="K187" i="150" s="1"/>
  <c r="K188" i="150"/>
  <c r="C193" i="150"/>
  <c r="D193" i="150"/>
  <c r="E193" i="150"/>
  <c r="F193" i="150"/>
  <c r="G193" i="150"/>
  <c r="I193" i="150"/>
  <c r="K189" i="150"/>
  <c r="K193" i="150" s="1"/>
  <c r="J190" i="150"/>
  <c r="J191" i="150"/>
  <c r="C192" i="150"/>
  <c r="D192" i="150"/>
  <c r="E192" i="150"/>
  <c r="F192" i="150"/>
  <c r="G192" i="150"/>
  <c r="H192" i="150"/>
  <c r="I192" i="150"/>
  <c r="H193" i="150"/>
  <c r="C77" i="150"/>
  <c r="C107" i="150" s="1"/>
  <c r="D107" i="150" s="1"/>
  <c r="E107" i="150" s="1"/>
  <c r="F107" i="150" s="1"/>
  <c r="G107" i="150" s="1"/>
  <c r="H107" i="150" s="1"/>
  <c r="I107" i="150" s="1"/>
  <c r="J55" i="150"/>
  <c r="J188" i="153"/>
  <c r="J86" i="153"/>
  <c r="J160" i="154"/>
  <c r="C159" i="154"/>
  <c r="C145" i="154"/>
  <c r="C131" i="154"/>
  <c r="J13" i="154"/>
  <c r="J175" i="156"/>
  <c r="J116" i="156"/>
  <c r="L116" i="156" s="1"/>
  <c r="J56" i="156"/>
  <c r="J55" i="156"/>
  <c r="J27" i="156"/>
  <c r="J31" i="156" s="1"/>
  <c r="J188" i="157"/>
  <c r="J160" i="157"/>
  <c r="J85" i="157"/>
  <c r="J146" i="158"/>
  <c r="J99" i="158"/>
  <c r="J132" i="159"/>
  <c r="J25" i="159"/>
  <c r="J174" i="160"/>
  <c r="J146" i="160"/>
  <c r="J85" i="160"/>
  <c r="J27" i="160"/>
  <c r="J31" i="160" s="1"/>
  <c r="K55" i="161"/>
  <c r="J175" i="162"/>
  <c r="J84" i="162"/>
  <c r="J12" i="162"/>
  <c r="J188" i="163"/>
  <c r="J187" i="163"/>
  <c r="J174" i="163"/>
  <c r="J160" i="163"/>
  <c r="J159" i="163"/>
  <c r="J131" i="163"/>
  <c r="J100" i="163"/>
  <c r="J99" i="163"/>
  <c r="J40" i="163"/>
  <c r="J26" i="163"/>
  <c r="J25" i="163"/>
  <c r="J12" i="163"/>
  <c r="J165" i="164"/>
  <c r="J159" i="164"/>
  <c r="J145" i="164"/>
  <c r="J86" i="164"/>
  <c r="J11" i="164"/>
  <c r="J188" i="165"/>
  <c r="J160" i="165"/>
  <c r="J159" i="165"/>
  <c r="J146" i="165"/>
  <c r="J133" i="165"/>
  <c r="J132" i="165"/>
  <c r="J131" i="165"/>
  <c r="J99" i="165"/>
  <c r="J70" i="165"/>
  <c r="K69" i="165"/>
  <c r="J40" i="165"/>
  <c r="J26" i="165"/>
  <c r="J189" i="166"/>
  <c r="J193" i="166" s="1"/>
  <c r="J161" i="166"/>
  <c r="M98" i="166"/>
  <c r="J85" i="166"/>
  <c r="J69" i="166"/>
  <c r="J55" i="166"/>
  <c r="J44" i="166"/>
  <c r="J187" i="167"/>
  <c r="J131" i="167"/>
  <c r="J120" i="167"/>
  <c r="J114" i="167"/>
  <c r="J35" i="174"/>
  <c r="J69" i="167"/>
  <c r="J55" i="167"/>
  <c r="J187" i="168"/>
  <c r="J174" i="168"/>
  <c r="J133" i="168"/>
  <c r="J131" i="168"/>
  <c r="J86" i="168"/>
  <c r="J85" i="168"/>
  <c r="J70" i="168"/>
  <c r="J69" i="168"/>
  <c r="J57" i="168"/>
  <c r="J61" i="168" s="1"/>
  <c r="K55" i="168"/>
  <c r="J55" i="168"/>
  <c r="J25" i="168"/>
  <c r="J13" i="168"/>
  <c r="J17" i="168" s="1"/>
  <c r="J187" i="169"/>
  <c r="J174" i="169"/>
  <c r="J160" i="169"/>
  <c r="J159" i="169"/>
  <c r="J145" i="169"/>
  <c r="J131" i="169"/>
  <c r="J100" i="169"/>
  <c r="J99" i="169"/>
  <c r="J87" i="169"/>
  <c r="J91" i="169" s="1"/>
  <c r="J85" i="169"/>
  <c r="J25" i="169"/>
  <c r="J11" i="169"/>
  <c r="J188" i="170"/>
  <c r="J187" i="170"/>
  <c r="J159" i="170"/>
  <c r="J99" i="170"/>
  <c r="J85" i="170"/>
  <c r="J26" i="170"/>
  <c r="J25" i="170"/>
  <c r="J188" i="171"/>
  <c r="J187" i="171"/>
  <c r="J160" i="171"/>
  <c r="J159" i="171"/>
  <c r="J146" i="171"/>
  <c r="J145" i="171"/>
  <c r="J132" i="171"/>
  <c r="J131" i="171"/>
  <c r="J87" i="171"/>
  <c r="J91" i="171" s="1"/>
  <c r="J40" i="171"/>
  <c r="J25" i="171"/>
  <c r="J12" i="171"/>
  <c r="J11" i="171"/>
  <c r="J187" i="172"/>
  <c r="J160" i="172"/>
  <c r="J145" i="172"/>
  <c r="J133" i="172"/>
  <c r="J137" i="172" s="1"/>
  <c r="J131" i="172"/>
  <c r="J99" i="172"/>
  <c r="J86" i="172"/>
  <c r="J85" i="172"/>
  <c r="J71" i="172"/>
  <c r="J40" i="172"/>
  <c r="J116" i="173"/>
  <c r="L116" i="173" s="1"/>
  <c r="J56" i="173"/>
  <c r="J146" i="174"/>
  <c r="J132" i="174"/>
  <c r="J99" i="174"/>
  <c r="J85" i="174"/>
  <c r="J161" i="175"/>
  <c r="J147" i="175"/>
  <c r="J12" i="175"/>
  <c r="J174" i="176"/>
  <c r="J159" i="176"/>
  <c r="J100" i="176"/>
  <c r="J86" i="176"/>
  <c r="J175" i="177"/>
  <c r="J179" i="177" s="1"/>
  <c r="J161" i="177"/>
  <c r="J116" i="177"/>
  <c r="L116" i="177" s="1"/>
  <c r="J70" i="177"/>
  <c r="J56" i="177"/>
  <c r="J27" i="177"/>
  <c r="J175" i="178"/>
  <c r="J147" i="178"/>
  <c r="J116" i="178"/>
  <c r="J115" i="178"/>
  <c r="J101" i="178"/>
  <c r="J69" i="178"/>
  <c r="J56" i="178"/>
  <c r="J55" i="178"/>
  <c r="J41" i="178"/>
  <c r="J189" i="179"/>
  <c r="J193" i="179" s="1"/>
  <c r="J147" i="179"/>
  <c r="J116" i="179"/>
  <c r="L116" i="179" s="1"/>
  <c r="J115" i="179"/>
  <c r="J71" i="179"/>
  <c r="J26" i="179"/>
  <c r="J25" i="179"/>
  <c r="J13" i="179"/>
  <c r="J17" i="179" s="1"/>
  <c r="J188" i="180"/>
  <c r="J165" i="180"/>
  <c r="J159" i="180"/>
  <c r="J146" i="180"/>
  <c r="J99" i="180"/>
  <c r="J85" i="180"/>
  <c r="J25" i="180"/>
  <c r="J188" i="181"/>
  <c r="J187" i="181"/>
  <c r="J174" i="181"/>
  <c r="J160" i="181"/>
  <c r="J159" i="181"/>
  <c r="J146" i="181"/>
  <c r="J132" i="181"/>
  <c r="L132" i="181" s="1"/>
  <c r="J100" i="181"/>
  <c r="J99" i="181"/>
  <c r="J87" i="181"/>
  <c r="J91" i="181" s="1"/>
  <c r="J86" i="181"/>
  <c r="J85" i="181"/>
  <c r="J40" i="181"/>
  <c r="J13" i="181"/>
  <c r="J12" i="181"/>
  <c r="J188" i="182"/>
  <c r="J187" i="182"/>
  <c r="J146" i="182"/>
  <c r="J132" i="182"/>
  <c r="J99" i="182"/>
  <c r="J25" i="182"/>
  <c r="J12" i="182"/>
  <c r="J188" i="183"/>
  <c r="J146" i="183"/>
  <c r="J145" i="183"/>
  <c r="J132" i="183"/>
  <c r="J99" i="183"/>
  <c r="J85" i="183"/>
  <c r="J55" i="183"/>
  <c r="J27" i="183"/>
  <c r="L133" i="184"/>
  <c r="L117" i="184"/>
  <c r="L31" i="184"/>
  <c r="L56" i="185"/>
  <c r="L31" i="185"/>
  <c r="L86" i="184"/>
  <c r="L12" i="184"/>
  <c r="L172" i="185"/>
  <c r="L172" i="186"/>
  <c r="L12" i="187"/>
  <c r="L132" i="188"/>
  <c r="L86" i="188"/>
  <c r="L38" i="188"/>
  <c r="L56" i="189"/>
  <c r="L56" i="190"/>
  <c r="L12" i="192"/>
  <c r="L132" i="203"/>
  <c r="L86" i="203"/>
  <c r="L12" i="203"/>
  <c r="L132" i="194"/>
  <c r="L86" i="194"/>
  <c r="L12" i="194"/>
  <c r="L132" i="195"/>
  <c r="L38" i="198"/>
  <c r="L86" i="199"/>
  <c r="L12" i="199"/>
  <c r="L132" i="200"/>
  <c r="L86" i="201"/>
  <c r="L12" i="201"/>
  <c r="L13" i="186"/>
  <c r="L31" i="187"/>
  <c r="L133" i="188"/>
  <c r="L87" i="188"/>
  <c r="L57" i="188"/>
  <c r="L172" i="189"/>
  <c r="L172" i="191"/>
  <c r="L87" i="203"/>
  <c r="L133" i="194"/>
  <c r="L13" i="194"/>
  <c r="L116" i="195"/>
  <c r="L133" i="196"/>
  <c r="L116" i="196"/>
  <c r="L57" i="196"/>
  <c r="L57" i="198"/>
  <c r="L31" i="198"/>
  <c r="L56" i="199"/>
  <c r="L56" i="200"/>
  <c r="L31" i="201"/>
  <c r="L38" i="201"/>
  <c r="L13" i="201"/>
  <c r="L57" i="201"/>
  <c r="L87" i="201"/>
  <c r="L173" i="201"/>
  <c r="L116" i="201"/>
  <c r="L87" i="200"/>
  <c r="L173" i="200"/>
  <c r="L116" i="200"/>
  <c r="L87" i="199"/>
  <c r="L173" i="199"/>
  <c r="L116" i="199"/>
  <c r="L116" i="198"/>
  <c r="L87" i="197"/>
  <c r="L173" i="197"/>
  <c r="L132" i="197"/>
  <c r="L56" i="196"/>
  <c r="L87" i="196"/>
  <c r="L56" i="195"/>
  <c r="L87" i="195"/>
  <c r="L56" i="194"/>
  <c r="L87" i="194"/>
  <c r="L173" i="194"/>
  <c r="L117" i="194"/>
  <c r="L56" i="203"/>
  <c r="L173" i="203"/>
  <c r="L56" i="192"/>
  <c r="L87" i="192"/>
  <c r="L173" i="192"/>
  <c r="L116" i="192"/>
  <c r="L12" i="191"/>
  <c r="L12" i="190"/>
  <c r="L132" i="190"/>
  <c r="L86" i="189"/>
  <c r="L132" i="189"/>
  <c r="L12" i="188"/>
  <c r="L31" i="188"/>
  <c r="L56" i="188"/>
  <c r="L117" i="188"/>
  <c r="L13" i="187"/>
  <c r="L117" i="187"/>
  <c r="L56" i="186"/>
  <c r="L31" i="200"/>
  <c r="L31" i="203"/>
  <c r="L56" i="191"/>
  <c r="L86" i="185"/>
  <c r="L133" i="186"/>
  <c r="L57" i="185"/>
  <c r="L133" i="185"/>
  <c r="L57" i="184"/>
  <c r="J75" i="179"/>
  <c r="J151" i="178"/>
  <c r="J179" i="178"/>
  <c r="J31" i="177"/>
  <c r="J165" i="166"/>
  <c r="J38" i="161"/>
  <c r="J39" i="161"/>
  <c r="L86" i="152"/>
  <c r="L172" i="152"/>
  <c r="L56" i="201"/>
  <c r="L117" i="201"/>
  <c r="L133" i="201"/>
  <c r="L57" i="200"/>
  <c r="L13" i="199"/>
  <c r="L57" i="199"/>
  <c r="L117" i="199"/>
  <c r="L87" i="198"/>
  <c r="L173" i="198"/>
  <c r="L117" i="198"/>
  <c r="L31" i="197"/>
  <c r="L57" i="197"/>
  <c r="L86" i="197"/>
  <c r="L117" i="196"/>
  <c r="L13" i="195"/>
  <c r="L57" i="195"/>
  <c r="L117" i="195"/>
  <c r="L133" i="195"/>
  <c r="L57" i="194"/>
  <c r="L13" i="203"/>
  <c r="L57" i="203"/>
  <c r="L117" i="203"/>
  <c r="L13" i="192"/>
  <c r="L57" i="192"/>
  <c r="L117" i="192"/>
  <c r="L86" i="191"/>
  <c r="L57" i="190"/>
  <c r="L86" i="190"/>
  <c r="L172" i="190"/>
  <c r="L13" i="189"/>
  <c r="L57" i="189"/>
  <c r="L87" i="189"/>
  <c r="L173" i="189"/>
  <c r="L173" i="188"/>
  <c r="L116" i="187"/>
  <c r="L31" i="194"/>
  <c r="L13" i="191"/>
  <c r="L57" i="191"/>
  <c r="L87" i="185"/>
  <c r="L173" i="185"/>
  <c r="L12" i="185"/>
  <c r="L56" i="184"/>
  <c r="L87" i="184"/>
  <c r="L173" i="184"/>
  <c r="L116" i="184"/>
  <c r="J17" i="181"/>
  <c r="J105" i="178"/>
  <c r="J165" i="177"/>
  <c r="L172" i="176"/>
  <c r="J165" i="175"/>
  <c r="J75" i="172"/>
  <c r="J137" i="165"/>
  <c r="J17" i="154"/>
  <c r="L87" i="152"/>
  <c r="D77" i="150"/>
  <c r="E77" i="150" s="1"/>
  <c r="F77" i="150" s="1"/>
  <c r="G77" i="150" s="1"/>
  <c r="H77" i="150" s="1"/>
  <c r="I77" i="150" s="1"/>
  <c r="L87" i="186"/>
  <c r="L173" i="186"/>
  <c r="L133" i="203"/>
  <c r="L31" i="189"/>
  <c r="J158" i="150"/>
  <c r="J87" i="150"/>
  <c r="J91" i="150" s="1"/>
  <c r="J70" i="150"/>
  <c r="J38" i="150"/>
  <c r="J39" i="150"/>
  <c r="J24" i="150"/>
  <c r="L31" i="151"/>
  <c r="L38" i="152"/>
  <c r="J186" i="153"/>
  <c r="J174" i="153"/>
  <c r="J160" i="153"/>
  <c r="J130" i="153"/>
  <c r="J116" i="153"/>
  <c r="J84" i="153"/>
  <c r="J68" i="153"/>
  <c r="L38" i="153"/>
  <c r="J186" i="154"/>
  <c r="J144" i="154"/>
  <c r="D115" i="154"/>
  <c r="L38" i="154"/>
  <c r="K39" i="154"/>
  <c r="J24" i="154"/>
  <c r="J192" i="155"/>
  <c r="J178" i="155"/>
  <c r="J114" i="155"/>
  <c r="J84" i="155"/>
  <c r="J68" i="155"/>
  <c r="J44" i="155"/>
  <c r="J26" i="155"/>
  <c r="J178" i="156"/>
  <c r="J172" i="156"/>
  <c r="J173" i="156"/>
  <c r="J164" i="156"/>
  <c r="J158" i="156"/>
  <c r="J114" i="156"/>
  <c r="J68" i="156"/>
  <c r="J26" i="156"/>
  <c r="J186" i="157"/>
  <c r="J146" i="157"/>
  <c r="J130" i="157"/>
  <c r="J117" i="157"/>
  <c r="L117" i="157" s="1"/>
  <c r="J84" i="157"/>
  <c r="J74" i="157"/>
  <c r="J68" i="157"/>
  <c r="J60" i="157"/>
  <c r="L38" i="157"/>
  <c r="J26" i="157"/>
  <c r="J10" i="157"/>
  <c r="J186" i="158"/>
  <c r="J144" i="158"/>
  <c r="J114" i="158"/>
  <c r="J84" i="158"/>
  <c r="L38" i="158"/>
  <c r="K39" i="158"/>
  <c r="J24" i="158"/>
  <c r="J173" i="159"/>
  <c r="J144" i="159"/>
  <c r="J130" i="159"/>
  <c r="J84" i="159"/>
  <c r="J85" i="159"/>
  <c r="J10" i="159"/>
  <c r="J12" i="159"/>
  <c r="J158" i="160"/>
  <c r="J130" i="160"/>
  <c r="J120" i="160"/>
  <c r="J98" i="160"/>
  <c r="J54" i="160"/>
  <c r="J39" i="160"/>
  <c r="J30" i="160"/>
  <c r="J24" i="160"/>
  <c r="J16" i="160"/>
  <c r="J98" i="161"/>
  <c r="J54" i="161"/>
  <c r="J55" i="161"/>
  <c r="J44" i="161"/>
  <c r="L38" i="161"/>
  <c r="J160" i="162"/>
  <c r="J114" i="162"/>
  <c r="J104" i="162"/>
  <c r="J98" i="162"/>
  <c r="J131" i="166"/>
  <c r="J85" i="167"/>
  <c r="J115" i="168"/>
  <c r="J99" i="168"/>
  <c r="J11" i="172"/>
  <c r="J145" i="173"/>
  <c r="L173" i="152"/>
  <c r="J85" i="162"/>
  <c r="L86" i="176"/>
  <c r="L132" i="185"/>
  <c r="L132" i="186"/>
  <c r="L86" i="186"/>
  <c r="L56" i="187"/>
  <c r="L116" i="188"/>
  <c r="L13" i="188"/>
  <c r="L133" i="189"/>
  <c r="L133" i="190"/>
  <c r="L116" i="194"/>
  <c r="L172" i="197"/>
  <c r="L56" i="198"/>
  <c r="L12" i="198"/>
  <c r="L133" i="200"/>
  <c r="L117" i="200"/>
  <c r="L13" i="200"/>
  <c r="J179" i="156"/>
  <c r="L31" i="192"/>
  <c r="L31" i="195"/>
  <c r="L31" i="199"/>
  <c r="L12" i="189"/>
  <c r="L132" i="191"/>
  <c r="L116" i="203"/>
  <c r="L173" i="195"/>
  <c r="L173" i="196"/>
  <c r="J145" i="165"/>
  <c r="J131" i="164"/>
  <c r="J99" i="160"/>
  <c r="J100" i="159"/>
  <c r="J145" i="159"/>
  <c r="J85" i="158"/>
  <c r="J131" i="158"/>
  <c r="J11" i="157"/>
  <c r="J12" i="155"/>
  <c r="J175" i="150"/>
  <c r="J186" i="150"/>
  <c r="J144" i="150"/>
  <c r="J146" i="150"/>
  <c r="J114" i="150"/>
  <c r="J98" i="150"/>
  <c r="J68" i="150"/>
  <c r="J69" i="150"/>
  <c r="J54" i="150"/>
  <c r="J56" i="150"/>
  <c r="L56" i="150" s="1"/>
  <c r="D11" i="150"/>
  <c r="L38" i="151"/>
  <c r="L117" i="152"/>
  <c r="L116" i="152"/>
  <c r="J172" i="153"/>
  <c r="J158" i="153"/>
  <c r="J159" i="153"/>
  <c r="J144" i="153"/>
  <c r="J98" i="153"/>
  <c r="J24" i="153"/>
  <c r="J26" i="153"/>
  <c r="D11" i="153"/>
  <c r="J189" i="154"/>
  <c r="J98" i="154"/>
  <c r="J68" i="154"/>
  <c r="J71" i="154"/>
  <c r="J54" i="154"/>
  <c r="D11" i="154"/>
  <c r="J188" i="155"/>
  <c r="J186" i="155"/>
  <c r="J174" i="155"/>
  <c r="J172" i="155"/>
  <c r="J158" i="155"/>
  <c r="J136" i="155"/>
  <c r="J130" i="155"/>
  <c r="J120" i="155"/>
  <c r="J90" i="155"/>
  <c r="J71" i="155"/>
  <c r="J54" i="155"/>
  <c r="J39" i="155"/>
  <c r="J30" i="155"/>
  <c r="J24" i="155"/>
  <c r="J16" i="155"/>
  <c r="L38" i="155"/>
  <c r="J11" i="155"/>
  <c r="J186" i="156"/>
  <c r="J189" i="156"/>
  <c r="J193" i="156" s="1"/>
  <c r="J130" i="156"/>
  <c r="J98" i="156"/>
  <c r="J84" i="156"/>
  <c r="J54" i="156"/>
  <c r="J38" i="156"/>
  <c r="K25" i="156"/>
  <c r="L38" i="156"/>
  <c r="J172" i="157"/>
  <c r="J164" i="157"/>
  <c r="J158" i="157"/>
  <c r="J150" i="157"/>
  <c r="J144" i="157"/>
  <c r="J104" i="157"/>
  <c r="J105" i="157"/>
  <c r="J98" i="157"/>
  <c r="J99" i="157"/>
  <c r="J86" i="157"/>
  <c r="J54" i="157"/>
  <c r="J57" i="157"/>
  <c r="J38" i="157"/>
  <c r="J39" i="157"/>
  <c r="J30" i="157"/>
  <c r="J24" i="157"/>
  <c r="J12" i="157"/>
  <c r="J188" i="158"/>
  <c r="J158" i="158"/>
  <c r="J136" i="158"/>
  <c r="J130" i="158"/>
  <c r="J120" i="158"/>
  <c r="J115" i="158"/>
  <c r="J98" i="158"/>
  <c r="J68" i="158"/>
  <c r="J71" i="158"/>
  <c r="J75" i="158" s="1"/>
  <c r="J55" i="158"/>
  <c r="J54" i="158"/>
  <c r="J16" i="158"/>
  <c r="J186" i="159"/>
  <c r="J178" i="159"/>
  <c r="J172" i="159"/>
  <c r="J164" i="159"/>
  <c r="J158" i="159"/>
  <c r="J120" i="159"/>
  <c r="J115" i="159"/>
  <c r="J114" i="159"/>
  <c r="J98" i="159"/>
  <c r="J90" i="159"/>
  <c r="J60" i="159"/>
  <c r="J54" i="159"/>
  <c r="J39" i="159"/>
  <c r="J30" i="159"/>
  <c r="J24" i="159"/>
  <c r="J16" i="159"/>
  <c r="J192" i="160"/>
  <c r="J186" i="160"/>
  <c r="J178" i="160"/>
  <c r="J144" i="160"/>
  <c r="J114" i="160"/>
  <c r="J84" i="160"/>
  <c r="J55" i="160"/>
  <c r="L38" i="160"/>
  <c r="J35" i="160"/>
  <c r="J25" i="160"/>
  <c r="J192" i="161"/>
  <c r="J187" i="161"/>
  <c r="J186" i="161"/>
  <c r="J150" i="161"/>
  <c r="J144" i="161"/>
  <c r="J136" i="161"/>
  <c r="J99" i="161"/>
  <c r="J74" i="161"/>
  <c r="J68" i="161"/>
  <c r="J69" i="161"/>
  <c r="J24" i="161"/>
  <c r="J11" i="161"/>
  <c r="J10" i="161"/>
  <c r="J178" i="162"/>
  <c r="J136" i="162"/>
  <c r="J99" i="162"/>
  <c r="J25" i="162"/>
  <c r="J55" i="163"/>
  <c r="J55" i="164"/>
  <c r="J27" i="165"/>
  <c r="J159" i="166"/>
  <c r="J69" i="169"/>
  <c r="J115" i="171"/>
  <c r="J69" i="171"/>
  <c r="J55" i="171"/>
  <c r="J69" i="172"/>
  <c r="J55" i="172"/>
  <c r="J187" i="173"/>
  <c r="J99" i="173"/>
  <c r="J85" i="173"/>
  <c r="J158" i="163"/>
  <c r="J130" i="163"/>
  <c r="J130" i="164"/>
  <c r="J68" i="167"/>
  <c r="J54" i="167"/>
  <c r="J84" i="168"/>
  <c r="J186" i="169"/>
  <c r="L38" i="171"/>
  <c r="J173" i="173"/>
  <c r="J158" i="173"/>
  <c r="J130" i="173"/>
  <c r="J84" i="173"/>
  <c r="J69" i="173"/>
  <c r="J55" i="173"/>
  <c r="J25" i="173"/>
  <c r="J159" i="177"/>
  <c r="J159" i="178"/>
  <c r="J25" i="178"/>
  <c r="J115" i="183"/>
  <c r="J69" i="183"/>
  <c r="J25" i="183"/>
  <c r="J11" i="183"/>
  <c r="J69" i="162"/>
  <c r="J24" i="162"/>
  <c r="J54" i="163"/>
  <c r="K39" i="163"/>
  <c r="J114" i="164"/>
  <c r="J158" i="167"/>
  <c r="J144" i="167"/>
  <c r="J98" i="167"/>
  <c r="J68" i="169"/>
  <c r="J68" i="171"/>
  <c r="J39" i="171"/>
  <c r="J68" i="172"/>
  <c r="J69" i="179"/>
  <c r="L38" i="174"/>
  <c r="K55" i="177"/>
  <c r="K55" i="178"/>
  <c r="J114" i="180"/>
  <c r="J144" i="183"/>
  <c r="J130" i="183"/>
  <c r="J98" i="183"/>
  <c r="J84" i="183"/>
  <c r="J54" i="183"/>
  <c r="J38" i="183"/>
  <c r="J54" i="176"/>
  <c r="J158" i="177"/>
  <c r="J158" i="178"/>
  <c r="K39" i="180"/>
  <c r="J54" i="181"/>
  <c r="J114" i="183"/>
  <c r="K39" i="183"/>
  <c r="L38" i="184"/>
  <c r="L38" i="186"/>
  <c r="L38" i="187"/>
  <c r="L117" i="189"/>
  <c r="L38" i="190"/>
  <c r="L38" i="203"/>
  <c r="L172" i="196"/>
  <c r="L132" i="201"/>
  <c r="L86" i="196"/>
  <c r="L57" i="186"/>
  <c r="J31" i="165"/>
  <c r="L12" i="152"/>
  <c r="L133" i="152"/>
  <c r="L133" i="151"/>
  <c r="J179" i="150"/>
  <c r="L116" i="153"/>
  <c r="L12" i="151"/>
  <c r="L116" i="151"/>
  <c r="L12" i="200"/>
  <c r="L13" i="197"/>
  <c r="L13" i="184"/>
  <c r="L132" i="184"/>
  <c r="L13" i="152"/>
  <c r="L31" i="152"/>
  <c r="L132" i="152"/>
  <c r="L132" i="151"/>
  <c r="J105" i="150"/>
  <c r="L117" i="151"/>
  <c r="L13" i="151"/>
  <c r="L56" i="151"/>
  <c r="L57" i="151"/>
  <c r="J187" i="150"/>
  <c r="J159" i="150"/>
  <c r="J131" i="150"/>
  <c r="J25" i="150"/>
  <c r="M80" i="151"/>
  <c r="J55" i="154"/>
  <c r="J131" i="155"/>
  <c r="J99" i="150"/>
  <c r="J85" i="150"/>
  <c r="J145" i="153"/>
  <c r="J85" i="155"/>
  <c r="J69" i="155"/>
  <c r="J55" i="155"/>
  <c r="J99" i="156"/>
  <c r="J85" i="156"/>
  <c r="J69" i="157"/>
  <c r="J130" i="150"/>
  <c r="E11" i="154"/>
  <c r="J10" i="155"/>
  <c r="J10" i="156"/>
  <c r="J69" i="158"/>
  <c r="J39" i="158"/>
  <c r="J38" i="158"/>
  <c r="J69" i="159"/>
  <c r="J11" i="165"/>
  <c r="L57" i="152"/>
  <c r="J55" i="157"/>
  <c r="J173" i="158"/>
  <c r="J164" i="158"/>
  <c r="J74" i="158"/>
  <c r="J55" i="159"/>
  <c r="J11" i="160"/>
  <c r="J159" i="161"/>
  <c r="J85" i="161"/>
  <c r="J187" i="162"/>
  <c r="J115" i="164"/>
  <c r="J69" i="164"/>
  <c r="J85" i="165"/>
  <c r="J55" i="165"/>
  <c r="J187" i="166"/>
  <c r="J68" i="159"/>
  <c r="J161" i="160"/>
  <c r="J38" i="160"/>
  <c r="J26" i="160"/>
  <c r="J10" i="160"/>
  <c r="J172" i="161"/>
  <c r="J84" i="161"/>
  <c r="J186" i="162"/>
  <c r="J68" i="162"/>
  <c r="J57" i="162"/>
  <c r="J61" i="162" s="1"/>
  <c r="J189" i="163"/>
  <c r="J193" i="163" s="1"/>
  <c r="J117" i="163"/>
  <c r="J121" i="163" s="1"/>
  <c r="J116" i="163"/>
  <c r="L116" i="163" s="1"/>
  <c r="J85" i="163"/>
  <c r="J69" i="163"/>
  <c r="J39" i="163"/>
  <c r="J27" i="163"/>
  <c r="J189" i="164"/>
  <c r="J187" i="164"/>
  <c r="J99" i="164"/>
  <c r="J85" i="164"/>
  <c r="J70" i="164"/>
  <c r="J56" i="164"/>
  <c r="K55" i="164"/>
  <c r="J39" i="164"/>
  <c r="J25" i="164"/>
  <c r="J189" i="165"/>
  <c r="J187" i="165"/>
  <c r="J175" i="165"/>
  <c r="L133" i="165" s="1"/>
  <c r="J161" i="165"/>
  <c r="J147" i="165"/>
  <c r="J151" i="165" s="1"/>
  <c r="J117" i="165"/>
  <c r="J101" i="165"/>
  <c r="J105" i="165" s="1"/>
  <c r="J87" i="165"/>
  <c r="J86" i="165"/>
  <c r="J71" i="165"/>
  <c r="J69" i="165"/>
  <c r="J57" i="165"/>
  <c r="J56" i="165"/>
  <c r="J25" i="165"/>
  <c r="J13" i="165"/>
  <c r="J12" i="165"/>
  <c r="J186" i="166"/>
  <c r="J25" i="166"/>
  <c r="J159" i="167"/>
  <c r="J145" i="167"/>
  <c r="J99" i="167"/>
  <c r="J101" i="168"/>
  <c r="J69" i="170"/>
  <c r="J55" i="170"/>
  <c r="J131" i="173"/>
  <c r="J115" i="176"/>
  <c r="J99" i="176"/>
  <c r="J55" i="176"/>
  <c r="J25" i="176"/>
  <c r="J69" i="176"/>
  <c r="J39" i="176"/>
  <c r="J186" i="168"/>
  <c r="K69" i="169"/>
  <c r="J145" i="170"/>
  <c r="J98" i="170"/>
  <c r="J24" i="170"/>
  <c r="J186" i="171"/>
  <c r="J144" i="173"/>
  <c r="J115" i="173"/>
  <c r="J68" i="173"/>
  <c r="J54" i="173"/>
  <c r="J24" i="173"/>
  <c r="J158" i="174"/>
  <c r="J130" i="174"/>
  <c r="J158" i="176"/>
  <c r="J130" i="176"/>
  <c r="L38" i="176"/>
  <c r="J38" i="176"/>
  <c r="J69" i="181"/>
  <c r="J55" i="181"/>
  <c r="J115" i="182"/>
  <c r="J144" i="166"/>
  <c r="J130" i="167"/>
  <c r="J114" i="168"/>
  <c r="J98" i="168"/>
  <c r="J10" i="172"/>
  <c r="J114" i="174"/>
  <c r="J114" i="176"/>
  <c r="J10" i="176"/>
  <c r="J174" i="177"/>
  <c r="J99" i="177"/>
  <c r="J187" i="179"/>
  <c r="J85" i="179"/>
  <c r="J86" i="179"/>
  <c r="J55" i="180"/>
  <c r="J145" i="180"/>
  <c r="J145" i="181"/>
  <c r="J84" i="181"/>
  <c r="J186" i="182"/>
  <c r="J10" i="177"/>
  <c r="J68" i="180"/>
  <c r="J68" i="183"/>
  <c r="L117" i="185"/>
  <c r="L38" i="196"/>
  <c r="L116" i="197"/>
  <c r="L172" i="200"/>
  <c r="L86" i="200"/>
  <c r="L12" i="197"/>
  <c r="L133" i="197"/>
  <c r="L172" i="195"/>
  <c r="L86" i="195"/>
  <c r="L172" i="192"/>
  <c r="L86" i="192"/>
  <c r="L133" i="192"/>
  <c r="L116" i="191"/>
  <c r="L31" i="191"/>
  <c r="L133" i="191"/>
  <c r="L13" i="190"/>
  <c r="L116" i="190"/>
  <c r="L31" i="190"/>
  <c r="J61" i="165"/>
  <c r="L57" i="165"/>
  <c r="J75" i="165"/>
  <c r="J91" i="165"/>
  <c r="J179" i="165"/>
  <c r="J193" i="165"/>
  <c r="J193" i="164"/>
  <c r="L117" i="163"/>
  <c r="L172" i="151"/>
  <c r="L86" i="151"/>
  <c r="L132" i="199"/>
  <c r="L172" i="198"/>
  <c r="L86" i="198"/>
  <c r="L133" i="198"/>
  <c r="L56" i="197"/>
  <c r="L12" i="195"/>
  <c r="L132" i="192"/>
  <c r="L173" i="191"/>
  <c r="L87" i="191"/>
  <c r="L117" i="191"/>
  <c r="L87" i="190"/>
  <c r="L173" i="190"/>
  <c r="L117" i="190"/>
  <c r="L56" i="165"/>
  <c r="L117" i="165"/>
  <c r="J165" i="165"/>
  <c r="L87" i="151"/>
  <c r="L173" i="151"/>
  <c r="L117" i="159" l="1"/>
  <c r="J137" i="155"/>
  <c r="J133" i="167"/>
  <c r="J101" i="171"/>
  <c r="J175" i="172"/>
  <c r="J41" i="172"/>
  <c r="J175" i="174"/>
  <c r="J160" i="177"/>
  <c r="J175" i="181"/>
  <c r="J147" i="181"/>
  <c r="J101" i="181"/>
  <c r="L173" i="165"/>
  <c r="L12" i="165"/>
  <c r="J117" i="158"/>
  <c r="J121" i="157"/>
  <c r="J75" i="154"/>
  <c r="J61" i="157"/>
  <c r="J117" i="161"/>
  <c r="L38" i="159"/>
  <c r="J40" i="159"/>
  <c r="J56" i="157"/>
  <c r="J188" i="156"/>
  <c r="J70" i="154"/>
  <c r="J10" i="150"/>
  <c r="J101" i="150"/>
  <c r="J116" i="150"/>
  <c r="J100" i="153"/>
  <c r="J101" i="156"/>
  <c r="J70" i="161"/>
  <c r="J12" i="160"/>
  <c r="J147" i="159"/>
  <c r="J27" i="157"/>
  <c r="J100" i="157"/>
  <c r="L86" i="157" s="1"/>
  <c r="J116" i="157"/>
  <c r="J147" i="157"/>
  <c r="J40" i="155"/>
  <c r="J147" i="155"/>
  <c r="J117" i="153"/>
  <c r="J41" i="150"/>
  <c r="J174" i="150"/>
  <c r="L87" i="171"/>
  <c r="L116" i="178"/>
  <c r="J188" i="172"/>
  <c r="J13" i="171"/>
  <c r="J100" i="171"/>
  <c r="J133" i="171"/>
  <c r="J105" i="170"/>
  <c r="J40" i="169"/>
  <c r="J146" i="169"/>
  <c r="J26" i="168"/>
  <c r="J116" i="167"/>
  <c r="J117" i="166"/>
  <c r="J132" i="164"/>
  <c r="J86" i="163"/>
  <c r="J27" i="162"/>
  <c r="J27" i="161"/>
  <c r="J12" i="158"/>
  <c r="J100" i="158"/>
  <c r="J160" i="158"/>
  <c r="J71" i="157"/>
  <c r="J174" i="157"/>
  <c r="J117" i="156"/>
  <c r="J161" i="155"/>
  <c r="J13" i="156"/>
  <c r="J188" i="166"/>
  <c r="J161" i="169"/>
  <c r="J147" i="169"/>
  <c r="J189" i="171"/>
  <c r="J117" i="172"/>
  <c r="J116" i="172"/>
  <c r="J57" i="172"/>
  <c r="J56" i="172"/>
  <c r="J116" i="180"/>
  <c r="J116" i="181"/>
  <c r="J117" i="181"/>
  <c r="J57" i="181"/>
  <c r="J189" i="182"/>
  <c r="J17" i="165"/>
  <c r="J17" i="157"/>
  <c r="J91" i="157"/>
  <c r="L57" i="157"/>
  <c r="J189" i="158"/>
  <c r="J130" i="154"/>
  <c r="J10" i="153"/>
  <c r="J100" i="150"/>
  <c r="J188" i="150"/>
  <c r="J116" i="155"/>
  <c r="J87" i="157"/>
  <c r="J116" i="161"/>
  <c r="J75" i="157"/>
  <c r="J133" i="162"/>
  <c r="J189" i="162"/>
  <c r="J132" i="161"/>
  <c r="J101" i="157"/>
  <c r="J114" i="154"/>
  <c r="J71" i="150"/>
  <c r="J132" i="150"/>
  <c r="L86" i="181"/>
  <c r="J117" i="173"/>
  <c r="J146" i="172"/>
  <c r="J174" i="172"/>
  <c r="J71" i="171"/>
  <c r="J174" i="171"/>
  <c r="J133" i="170"/>
  <c r="J137" i="170" s="1"/>
  <c r="J13" i="167"/>
  <c r="J17" i="167" s="1"/>
  <c r="J12" i="164"/>
  <c r="J87" i="163"/>
  <c r="J86" i="160"/>
  <c r="J13" i="158"/>
  <c r="J132" i="158"/>
  <c r="J147" i="156"/>
  <c r="J132" i="154"/>
  <c r="J175" i="158"/>
  <c r="J161" i="158"/>
  <c r="J121" i="159"/>
  <c r="J161" i="168"/>
  <c r="J189" i="170"/>
  <c r="J175" i="171"/>
  <c r="J161" i="172"/>
  <c r="J147" i="172"/>
  <c r="J189" i="174"/>
  <c r="J146" i="177"/>
  <c r="J174" i="179"/>
  <c r="J189" i="180"/>
  <c r="J161" i="181"/>
  <c r="J116" i="183"/>
  <c r="J117" i="183"/>
  <c r="L12" i="155"/>
  <c r="J31" i="163"/>
  <c r="J57" i="160"/>
  <c r="J116" i="158"/>
  <c r="L172" i="153"/>
  <c r="J31" i="157"/>
  <c r="J132" i="157"/>
  <c r="J100" i="156"/>
  <c r="J87" i="153"/>
  <c r="J12" i="150"/>
  <c r="J13" i="157"/>
  <c r="J87" i="161"/>
  <c r="J56" i="159"/>
  <c r="J161" i="157"/>
  <c r="J101" i="153"/>
  <c r="J26" i="172"/>
  <c r="J132" i="172"/>
  <c r="J151" i="172"/>
  <c r="J26" i="171"/>
  <c r="J86" i="171"/>
  <c r="J179" i="171"/>
  <c r="J13" i="170"/>
  <c r="J17" i="170" s="1"/>
  <c r="J87" i="170"/>
  <c r="J12" i="169"/>
  <c r="J132" i="169"/>
  <c r="J174" i="165"/>
  <c r="J26" i="164"/>
  <c r="J116" i="162"/>
  <c r="J147" i="161"/>
  <c r="J132" i="160"/>
  <c r="J71" i="159"/>
  <c r="J86" i="158"/>
  <c r="J133" i="158"/>
  <c r="J174" i="158"/>
  <c r="J133" i="157"/>
  <c r="J12" i="156"/>
  <c r="J57" i="156"/>
  <c r="J161" i="156"/>
  <c r="J12" i="154"/>
  <c r="J133" i="154"/>
  <c r="J71" i="153"/>
  <c r="J41" i="171"/>
  <c r="J189" i="172"/>
  <c r="L38" i="172"/>
  <c r="L38" i="179"/>
  <c r="L38" i="181"/>
  <c r="J175" i="182"/>
  <c r="J132" i="167"/>
  <c r="L38" i="168"/>
  <c r="J116" i="174"/>
  <c r="J160" i="175"/>
  <c r="J57" i="175"/>
  <c r="J117" i="182"/>
  <c r="J121" i="182" s="1"/>
  <c r="J12" i="183"/>
  <c r="J116" i="154"/>
  <c r="K69" i="181"/>
  <c r="J175" i="163"/>
  <c r="J13" i="172"/>
  <c r="J12" i="172"/>
  <c r="J26" i="183"/>
  <c r="J56" i="183"/>
  <c r="J26" i="181"/>
  <c r="J27" i="181"/>
  <c r="J101" i="180"/>
  <c r="J56" i="154"/>
  <c r="J147" i="154"/>
  <c r="J117" i="154"/>
  <c r="J57" i="154"/>
  <c r="J174" i="156"/>
  <c r="J133" i="156"/>
  <c r="J132" i="156"/>
  <c r="J40" i="156"/>
  <c r="J189" i="157"/>
  <c r="J175" i="157"/>
  <c r="J70" i="157"/>
  <c r="J116" i="160"/>
  <c r="J160" i="166"/>
  <c r="K69" i="180"/>
  <c r="L116" i="161"/>
  <c r="J164" i="150"/>
  <c r="J30" i="150"/>
  <c r="J160" i="155"/>
  <c r="J86" i="162"/>
  <c r="J160" i="167"/>
  <c r="J147" i="167"/>
  <c r="J195" i="158"/>
  <c r="L56" i="177"/>
  <c r="J104" i="150"/>
  <c r="J114" i="153"/>
  <c r="J146" i="155"/>
  <c r="J132" i="155"/>
  <c r="J117" i="155"/>
  <c r="L117" i="155" s="1"/>
  <c r="J86" i="155"/>
  <c r="J13" i="155"/>
  <c r="J175" i="159"/>
  <c r="J188" i="162"/>
  <c r="J189" i="167"/>
  <c r="J193" i="167" s="1"/>
  <c r="J175" i="167"/>
  <c r="K69" i="168"/>
  <c r="J160" i="176"/>
  <c r="J41" i="176"/>
  <c r="J40" i="174"/>
  <c r="J41" i="174"/>
  <c r="J188" i="173"/>
  <c r="J189" i="173"/>
  <c r="J146" i="173"/>
  <c r="J133" i="173"/>
  <c r="J161" i="173"/>
  <c r="J132" i="173"/>
  <c r="J41" i="163"/>
  <c r="L12" i="163"/>
  <c r="J132" i="163"/>
  <c r="J133" i="163"/>
  <c r="J13" i="163"/>
  <c r="J57" i="163"/>
  <c r="L13" i="163"/>
  <c r="J137" i="162"/>
  <c r="J132" i="162"/>
  <c r="J91" i="161"/>
  <c r="J146" i="159"/>
  <c r="J101" i="158"/>
  <c r="J87" i="158"/>
  <c r="J70" i="158"/>
  <c r="J57" i="158"/>
  <c r="J40" i="158"/>
  <c r="J27" i="158"/>
  <c r="J26" i="158"/>
  <c r="L172" i="157"/>
  <c r="J41" i="157"/>
  <c r="J40" i="157"/>
  <c r="N10" i="157" s="1"/>
  <c r="L173" i="157"/>
  <c r="J41" i="156"/>
  <c r="J70" i="156"/>
  <c r="J100" i="155"/>
  <c r="J57" i="155"/>
  <c r="L31" i="155"/>
  <c r="J100" i="154"/>
  <c r="J101" i="154"/>
  <c r="J87" i="154"/>
  <c r="L117" i="183"/>
  <c r="J31" i="183"/>
  <c r="J71" i="183"/>
  <c r="J151" i="183"/>
  <c r="J174" i="183"/>
  <c r="J189" i="183"/>
  <c r="J161" i="183"/>
  <c r="J101" i="183"/>
  <c r="J13" i="182"/>
  <c r="J26" i="182"/>
  <c r="J133" i="182"/>
  <c r="J160" i="182"/>
  <c r="J174" i="182"/>
  <c r="J161" i="182"/>
  <c r="J147" i="182"/>
  <c r="J116" i="182"/>
  <c r="J70" i="182"/>
  <c r="J41" i="182"/>
  <c r="L116" i="181"/>
  <c r="J26" i="180"/>
  <c r="J86" i="180"/>
  <c r="J160" i="180"/>
  <c r="J174" i="180"/>
  <c r="J193" i="180"/>
  <c r="J147" i="180"/>
  <c r="J117" i="180"/>
  <c r="J151" i="179"/>
  <c r="J40" i="179"/>
  <c r="J117" i="179"/>
  <c r="J161" i="179"/>
  <c r="J146" i="179"/>
  <c r="J27" i="178"/>
  <c r="J57" i="178"/>
  <c r="J70" i="178"/>
  <c r="J117" i="178"/>
  <c r="J161" i="178"/>
  <c r="J189" i="178"/>
  <c r="J146" i="178"/>
  <c r="J188" i="177"/>
  <c r="J41" i="177"/>
  <c r="J57" i="177"/>
  <c r="J101" i="177"/>
  <c r="J189" i="177"/>
  <c r="J56" i="176"/>
  <c r="J70" i="176"/>
  <c r="J57" i="176"/>
  <c r="J45" i="176"/>
  <c r="J27" i="176"/>
  <c r="J71" i="176"/>
  <c r="J87" i="176"/>
  <c r="J132" i="176"/>
  <c r="J40" i="176"/>
  <c r="J27" i="174"/>
  <c r="J71" i="174"/>
  <c r="J87" i="174"/>
  <c r="J100" i="174"/>
  <c r="J133" i="174"/>
  <c r="J160" i="174"/>
  <c r="J174" i="174"/>
  <c r="J161" i="174"/>
  <c r="J13" i="174"/>
  <c r="J12" i="174"/>
  <c r="J137" i="173"/>
  <c r="J193" i="173"/>
  <c r="J41" i="173"/>
  <c r="J45" i="173" s="1"/>
  <c r="J70" i="173"/>
  <c r="J147" i="173"/>
  <c r="J175" i="173"/>
  <c r="J174" i="173"/>
  <c r="J160" i="173"/>
  <c r="J61" i="172"/>
  <c r="J117" i="171"/>
  <c r="J116" i="171"/>
  <c r="J70" i="171"/>
  <c r="J91" i="170"/>
  <c r="J71" i="170"/>
  <c r="J86" i="170"/>
  <c r="J132" i="170"/>
  <c r="J146" i="170"/>
  <c r="J160" i="170"/>
  <c r="J174" i="170"/>
  <c r="J193" i="170"/>
  <c r="J175" i="170"/>
  <c r="J161" i="170"/>
  <c r="J13" i="169"/>
  <c r="J26" i="169"/>
  <c r="J133" i="169"/>
  <c r="J165" i="169"/>
  <c r="J105" i="168"/>
  <c r="J87" i="168"/>
  <c r="J91" i="168" s="1"/>
  <c r="J137" i="168"/>
  <c r="J12" i="168"/>
  <c r="J40" i="168"/>
  <c r="J56" i="168"/>
  <c r="J100" i="168"/>
  <c r="J132" i="168"/>
  <c r="J146" i="168"/>
  <c r="J160" i="168"/>
  <c r="J188" i="168"/>
  <c r="J175" i="168"/>
  <c r="J147" i="168"/>
  <c r="J117" i="168"/>
  <c r="J116" i="168"/>
  <c r="J41" i="168"/>
  <c r="J179" i="167"/>
  <c r="J151" i="167"/>
  <c r="J12" i="167"/>
  <c r="J27" i="167"/>
  <c r="J57" i="167"/>
  <c r="J70" i="167"/>
  <c r="J117" i="167"/>
  <c r="J161" i="167"/>
  <c r="J100" i="167"/>
  <c r="J40" i="166"/>
  <c r="J71" i="166"/>
  <c r="J86" i="166"/>
  <c r="J87" i="166"/>
  <c r="J101" i="166"/>
  <c r="J147" i="166"/>
  <c r="J175" i="166"/>
  <c r="J133" i="166"/>
  <c r="J132" i="166"/>
  <c r="J57" i="166"/>
  <c r="J27" i="164"/>
  <c r="J57" i="164"/>
  <c r="J13" i="164"/>
  <c r="J71" i="164"/>
  <c r="J87" i="164"/>
  <c r="J133" i="164"/>
  <c r="J146" i="164"/>
  <c r="J160" i="164"/>
  <c r="J174" i="164"/>
  <c r="J188" i="164"/>
  <c r="J175" i="164"/>
  <c r="J117" i="164"/>
  <c r="J161" i="163"/>
  <c r="J101" i="163"/>
  <c r="J40" i="162"/>
  <c r="J193" i="162"/>
  <c r="J161" i="162"/>
  <c r="J179" i="162"/>
  <c r="J31" i="162"/>
  <c r="J13" i="162"/>
  <c r="J41" i="162"/>
  <c r="J101" i="162"/>
  <c r="J147" i="162"/>
  <c r="J174" i="162"/>
  <c r="J13" i="161"/>
  <c r="J26" i="161"/>
  <c r="J31" i="161"/>
  <c r="J41" i="161"/>
  <c r="J133" i="161"/>
  <c r="J151" i="161"/>
  <c r="J175" i="161"/>
  <c r="J165" i="160"/>
  <c r="J147" i="160"/>
  <c r="J175" i="160"/>
  <c r="J40" i="160"/>
  <c r="J41" i="160"/>
  <c r="J70" i="160"/>
  <c r="J13" i="160"/>
  <c r="J189" i="160"/>
  <c r="J87" i="160"/>
  <c r="J91" i="160" s="1"/>
  <c r="J133" i="160"/>
  <c r="J160" i="160"/>
  <c r="J188" i="160"/>
  <c r="J117" i="160"/>
  <c r="J179" i="159"/>
  <c r="J161" i="159"/>
  <c r="J41" i="159"/>
  <c r="J87" i="159"/>
  <c r="J116" i="159"/>
  <c r="J133" i="159"/>
  <c r="J174" i="159"/>
  <c r="J189" i="159"/>
  <c r="J13" i="159"/>
  <c r="J26" i="159"/>
  <c r="J57" i="159"/>
  <c r="J70" i="159"/>
  <c r="J160" i="159"/>
  <c r="J86" i="159"/>
  <c r="J188" i="159"/>
  <c r="J41" i="158"/>
  <c r="J160" i="156"/>
  <c r="L132" i="155"/>
  <c r="J121" i="155"/>
  <c r="L172" i="155"/>
  <c r="L86" i="155"/>
  <c r="L57" i="155"/>
  <c r="J17" i="155"/>
  <c r="J75" i="155"/>
  <c r="J61" i="155"/>
  <c r="J87" i="155"/>
  <c r="J189" i="155"/>
  <c r="J101" i="155"/>
  <c r="J41" i="155"/>
  <c r="J27" i="155"/>
  <c r="J193" i="154"/>
  <c r="J188" i="154"/>
  <c r="J158" i="154"/>
  <c r="J161" i="154"/>
  <c r="J146" i="154"/>
  <c r="J27" i="154"/>
  <c r="J26" i="154"/>
  <c r="J91" i="153"/>
  <c r="J74" i="153"/>
  <c r="L87" i="153"/>
  <c r="J70" i="153"/>
  <c r="L173" i="150"/>
  <c r="J86" i="150"/>
  <c r="J161" i="150"/>
  <c r="J147" i="150"/>
  <c r="J133" i="150"/>
  <c r="J27" i="150"/>
  <c r="J158" i="183"/>
  <c r="J160" i="183"/>
  <c r="J193" i="183"/>
  <c r="J175" i="183"/>
  <c r="J13" i="183"/>
  <c r="J87" i="183"/>
  <c r="J70" i="183"/>
  <c r="L56" i="183" s="1"/>
  <c r="J75" i="183"/>
  <c r="J133" i="183"/>
  <c r="J100" i="183"/>
  <c r="J86" i="183"/>
  <c r="J57" i="183"/>
  <c r="J41" i="183"/>
  <c r="J30" i="183"/>
  <c r="J17" i="183"/>
  <c r="J71" i="182"/>
  <c r="J100" i="182"/>
  <c r="J60" i="182"/>
  <c r="J57" i="182"/>
  <c r="J56" i="182"/>
  <c r="J40" i="182"/>
  <c r="J27" i="182"/>
  <c r="J85" i="182"/>
  <c r="J86" i="182"/>
  <c r="J101" i="182"/>
  <c r="J87" i="182"/>
  <c r="J133" i="181"/>
  <c r="L172" i="181"/>
  <c r="J71" i="181"/>
  <c r="J11" i="181"/>
  <c r="J133" i="180"/>
  <c r="J137" i="180" s="1"/>
  <c r="J100" i="180"/>
  <c r="J87" i="180"/>
  <c r="J71" i="180"/>
  <c r="J57" i="180"/>
  <c r="J56" i="180"/>
  <c r="J40" i="180"/>
  <c r="J13" i="180"/>
  <c r="L173" i="180"/>
  <c r="J175" i="179"/>
  <c r="J27" i="179"/>
  <c r="J31" i="179"/>
  <c r="J101" i="179"/>
  <c r="J87" i="179"/>
  <c r="J90" i="179"/>
  <c r="J60" i="179"/>
  <c r="J11" i="179"/>
  <c r="J12" i="179"/>
  <c r="J131" i="156"/>
  <c r="J159" i="154"/>
  <c r="L13" i="178"/>
  <c r="J131" i="159"/>
  <c r="L13" i="156"/>
  <c r="J115" i="156"/>
  <c r="J99" i="153"/>
  <c r="J16" i="153"/>
  <c r="J131" i="154"/>
  <c r="J25" i="154"/>
  <c r="J150" i="155"/>
  <c r="J173" i="157"/>
  <c r="J159" i="157"/>
  <c r="L87" i="165"/>
  <c r="J11" i="154"/>
  <c r="J187" i="158"/>
  <c r="J16" i="150"/>
  <c r="F1" i="177"/>
  <c r="F1" i="178" s="1"/>
  <c r="F1" i="179" s="1"/>
  <c r="F1" i="180" s="1"/>
  <c r="F1" i="181" s="1"/>
  <c r="F1" i="182" s="1"/>
  <c r="F1" i="183" s="1"/>
  <c r="F1" i="184" s="1"/>
  <c r="F1" i="185" s="1"/>
  <c r="F1" i="186" s="1"/>
  <c r="F1" i="187" s="1"/>
  <c r="F1" i="188" s="1"/>
  <c r="F1" i="189" s="1"/>
  <c r="F1" i="190" s="1"/>
  <c r="F1" i="191" s="1"/>
  <c r="F1" i="192" s="1"/>
  <c r="F1" i="203" s="1"/>
  <c r="F1" i="194" s="1"/>
  <c r="F1" i="195" s="1"/>
  <c r="F1" i="196" s="1"/>
  <c r="F1" i="197" s="1"/>
  <c r="F1" i="198" s="1"/>
  <c r="F1" i="199" s="1"/>
  <c r="F1" i="200" s="1"/>
  <c r="F1" i="201" s="1"/>
  <c r="J12" i="153"/>
  <c r="J175" i="154"/>
  <c r="J136" i="156"/>
  <c r="J11" i="159"/>
  <c r="J187" i="160"/>
  <c r="J173" i="160"/>
  <c r="J150" i="162"/>
  <c r="J144" i="162"/>
  <c r="J74" i="162"/>
  <c r="L38" i="166"/>
  <c r="J136" i="167"/>
  <c r="J44" i="167"/>
  <c r="L38" i="169"/>
  <c r="J90" i="175"/>
  <c r="J90" i="161"/>
  <c r="J172" i="162"/>
  <c r="J115" i="165"/>
  <c r="J10" i="165"/>
  <c r="K55" i="166"/>
  <c r="J186" i="167"/>
  <c r="J120" i="172"/>
  <c r="L116" i="172"/>
  <c r="J114" i="172"/>
  <c r="J27" i="172"/>
  <c r="J31" i="172" s="1"/>
  <c r="J192" i="173"/>
  <c r="J144" i="176"/>
  <c r="J192" i="177"/>
  <c r="J104" i="177"/>
  <c r="J16" i="178"/>
  <c r="J74" i="179"/>
  <c r="J60" i="180"/>
  <c r="J164" i="176"/>
  <c r="J186" i="177"/>
  <c r="J86" i="177"/>
  <c r="J44" i="177"/>
  <c r="L38" i="177"/>
  <c r="J26" i="177"/>
  <c r="J188" i="178"/>
  <c r="J100" i="178"/>
  <c r="J12" i="178"/>
  <c r="J178" i="179"/>
  <c r="J173" i="179"/>
  <c r="J98" i="179"/>
  <c r="J68" i="179"/>
  <c r="J41" i="179"/>
  <c r="J175" i="180"/>
  <c r="J70" i="180"/>
  <c r="J41" i="180"/>
  <c r="J189" i="181"/>
  <c r="J115" i="181"/>
  <c r="J114" i="181"/>
  <c r="J114" i="182"/>
  <c r="J74" i="182"/>
  <c r="J54" i="182"/>
  <c r="L116" i="183"/>
  <c r="J40" i="183"/>
  <c r="J147" i="177"/>
  <c r="J132" i="177"/>
  <c r="J130" i="177"/>
  <c r="J150" i="177"/>
  <c r="J172" i="177"/>
  <c r="J146" i="176"/>
  <c r="J145" i="176"/>
  <c r="J133" i="176"/>
  <c r="J40" i="175"/>
  <c r="J41" i="175"/>
  <c r="J188" i="174"/>
  <c r="J193" i="174"/>
  <c r="J187" i="174"/>
  <c r="J179" i="174"/>
  <c r="J145" i="174"/>
  <c r="J101" i="174"/>
  <c r="L173" i="174" s="1"/>
  <c r="J86" i="174"/>
  <c r="J57" i="174"/>
  <c r="J56" i="174"/>
  <c r="J45" i="174"/>
  <c r="J30" i="174"/>
  <c r="J31" i="174"/>
  <c r="J26" i="174"/>
  <c r="J27" i="173"/>
  <c r="J26" i="173"/>
  <c r="J100" i="173"/>
  <c r="J40" i="173"/>
  <c r="J75" i="173"/>
  <c r="J10" i="173"/>
  <c r="J12" i="173"/>
  <c r="L31" i="173"/>
  <c r="L56" i="173"/>
  <c r="J57" i="173"/>
  <c r="J13" i="173"/>
  <c r="J101" i="173"/>
  <c r="L12" i="172"/>
  <c r="J100" i="172"/>
  <c r="J101" i="172"/>
  <c r="J87" i="172"/>
  <c r="L31" i="172"/>
  <c r="L13" i="172"/>
  <c r="J114" i="170"/>
  <c r="L117" i="170"/>
  <c r="J11" i="170"/>
  <c r="L87" i="170"/>
  <c r="J100" i="170"/>
  <c r="J75" i="170"/>
  <c r="J70" i="170"/>
  <c r="J40" i="170"/>
  <c r="J12" i="170"/>
  <c r="J188" i="169"/>
  <c r="J116" i="169"/>
  <c r="J86" i="169"/>
  <c r="L172" i="169" s="1"/>
  <c r="J71" i="169"/>
  <c r="J70" i="169"/>
  <c r="L12" i="169"/>
  <c r="J27" i="169"/>
  <c r="J101" i="167"/>
  <c r="J104" i="167"/>
  <c r="J71" i="167"/>
  <c r="J61" i="167"/>
  <c r="J56" i="167"/>
  <c r="J41" i="167"/>
  <c r="J40" i="167"/>
  <c r="J115" i="166"/>
  <c r="L117" i="166"/>
  <c r="J116" i="166"/>
  <c r="L173" i="166"/>
  <c r="J70" i="166"/>
  <c r="J60" i="166"/>
  <c r="J27" i="166"/>
  <c r="J121" i="165"/>
  <c r="J116" i="165"/>
  <c r="J100" i="165"/>
  <c r="O54" i="165" s="1"/>
  <c r="J147" i="164"/>
  <c r="J100" i="164"/>
  <c r="J101" i="164"/>
  <c r="L56" i="164"/>
  <c r="J41" i="164"/>
  <c r="J40" i="164"/>
  <c r="J31" i="164"/>
  <c r="J114" i="163"/>
  <c r="J146" i="163"/>
  <c r="J147" i="163"/>
  <c r="J70" i="163"/>
  <c r="J71" i="163"/>
  <c r="J56" i="163"/>
  <c r="J145" i="162"/>
  <c r="J146" i="162"/>
  <c r="J115" i="162"/>
  <c r="J117" i="162"/>
  <c r="J71" i="162"/>
  <c r="L57" i="162" s="1"/>
  <c r="J56" i="162"/>
  <c r="J26" i="162"/>
  <c r="J60" i="161"/>
  <c r="J104" i="161"/>
  <c r="J100" i="160"/>
  <c r="J189" i="161"/>
  <c r="J188" i="161"/>
  <c r="J161" i="161"/>
  <c r="J114" i="161"/>
  <c r="J100" i="161"/>
  <c r="J101" i="161"/>
  <c r="J86" i="161"/>
  <c r="J71" i="161"/>
  <c r="J56" i="161"/>
  <c r="J57" i="161"/>
  <c r="J175" i="155"/>
  <c r="L133" i="154"/>
  <c r="J25" i="153"/>
  <c r="J187" i="155"/>
  <c r="J115" i="155"/>
  <c r="J159" i="158"/>
  <c r="J145" i="160"/>
  <c r="J131" i="162"/>
  <c r="J187" i="157"/>
  <c r="J61" i="176"/>
  <c r="J145" i="161"/>
  <c r="J115" i="160"/>
  <c r="J115" i="161"/>
  <c r="O12" i="159"/>
  <c r="J187" i="176"/>
  <c r="J200" i="172"/>
  <c r="J131" i="160"/>
  <c r="J57" i="150"/>
  <c r="L38" i="150"/>
  <c r="J90" i="153"/>
  <c r="J60" i="154"/>
  <c r="J30" i="154"/>
  <c r="J10" i="154"/>
  <c r="J104" i="155"/>
  <c r="J192" i="157"/>
  <c r="J114" i="157"/>
  <c r="J16" i="157"/>
  <c r="J192" i="158"/>
  <c r="J178" i="158"/>
  <c r="J172" i="158"/>
  <c r="J136" i="159"/>
  <c r="J104" i="159"/>
  <c r="J27" i="159"/>
  <c r="J146" i="161"/>
  <c r="J12" i="161"/>
  <c r="J192" i="162"/>
  <c r="J173" i="162"/>
  <c r="J164" i="162"/>
  <c r="J130" i="162"/>
  <c r="J100" i="162"/>
  <c r="J11" i="156"/>
  <c r="J173" i="155"/>
  <c r="J85" i="153"/>
  <c r="J159" i="160"/>
  <c r="J131" i="157"/>
  <c r="J131" i="153"/>
  <c r="J120" i="153"/>
  <c r="J39" i="153"/>
  <c r="J104" i="154"/>
  <c r="J74" i="154"/>
  <c r="J120" i="156"/>
  <c r="J16" i="156"/>
  <c r="J178" i="157"/>
  <c r="J136" i="157"/>
  <c r="J120" i="157"/>
  <c r="J10" i="158"/>
  <c r="J164" i="160"/>
  <c r="J150" i="160"/>
  <c r="J136" i="160"/>
  <c r="J173" i="161"/>
  <c r="S38" i="161"/>
  <c r="J16" i="161"/>
  <c r="J70" i="162"/>
  <c r="J192" i="163"/>
  <c r="J172" i="163"/>
  <c r="J136" i="163"/>
  <c r="J192" i="164"/>
  <c r="J178" i="164"/>
  <c r="J173" i="164"/>
  <c r="J172" i="164"/>
  <c r="J164" i="164"/>
  <c r="J158" i="164"/>
  <c r="J150" i="164"/>
  <c r="J144" i="164"/>
  <c r="J136" i="164"/>
  <c r="J120" i="164"/>
  <c r="L38" i="164"/>
  <c r="J10" i="164"/>
  <c r="J186" i="165"/>
  <c r="J158" i="165"/>
  <c r="J150" i="165"/>
  <c r="J164" i="166"/>
  <c r="J56" i="166"/>
  <c r="J192" i="167"/>
  <c r="J150" i="167"/>
  <c r="J115" i="167"/>
  <c r="J90" i="167"/>
  <c r="J87" i="167"/>
  <c r="J86" i="167"/>
  <c r="J26" i="167"/>
  <c r="L38" i="167"/>
  <c r="J150" i="168"/>
  <c r="J144" i="168"/>
  <c r="J71" i="168"/>
  <c r="J27" i="168"/>
  <c r="J189" i="169"/>
  <c r="J175" i="169"/>
  <c r="J117" i="169"/>
  <c r="J115" i="169"/>
  <c r="J101" i="169"/>
  <c r="J60" i="169"/>
  <c r="J57" i="169"/>
  <c r="J56" i="169"/>
  <c r="J41" i="169"/>
  <c r="J10" i="169"/>
  <c r="J192" i="170"/>
  <c r="J186" i="170"/>
  <c r="J178" i="170"/>
  <c r="J172" i="170"/>
  <c r="J147" i="170"/>
  <c r="J144" i="170"/>
  <c r="J130" i="170"/>
  <c r="J116" i="170"/>
  <c r="K69" i="170"/>
  <c r="J41" i="170"/>
  <c r="J10" i="170"/>
  <c r="J192" i="171"/>
  <c r="J161" i="171"/>
  <c r="J147" i="171"/>
  <c r="J120" i="171"/>
  <c r="J178" i="172"/>
  <c r="J150" i="172"/>
  <c r="J136" i="172"/>
  <c r="J74" i="172"/>
  <c r="J186" i="173"/>
  <c r="J120" i="173"/>
  <c r="J114" i="173"/>
  <c r="J120" i="174"/>
  <c r="J150" i="175"/>
  <c r="J99" i="175"/>
  <c r="J86" i="175"/>
  <c r="J54" i="175"/>
  <c r="J11" i="162"/>
  <c r="J186" i="163"/>
  <c r="J178" i="163"/>
  <c r="J173" i="163"/>
  <c r="J164" i="163"/>
  <c r="J150" i="163"/>
  <c r="J144" i="163"/>
  <c r="J115" i="163"/>
  <c r="L38" i="163"/>
  <c r="J186" i="164"/>
  <c r="J192" i="165"/>
  <c r="J178" i="165"/>
  <c r="J173" i="165"/>
  <c r="J172" i="165"/>
  <c r="J164" i="165"/>
  <c r="J144" i="165"/>
  <c r="J136" i="165"/>
  <c r="J130" i="165"/>
  <c r="J114" i="165"/>
  <c r="J192" i="166"/>
  <c r="J178" i="166"/>
  <c r="J173" i="166"/>
  <c r="J172" i="166"/>
  <c r="J150" i="166"/>
  <c r="J136" i="166"/>
  <c r="J188" i="167"/>
  <c r="J178" i="167"/>
  <c r="J173" i="167"/>
  <c r="J164" i="167"/>
  <c r="J146" i="167"/>
  <c r="J136" i="168"/>
  <c r="J120" i="168"/>
  <c r="J164" i="169"/>
  <c r="J158" i="169"/>
  <c r="J150" i="169"/>
  <c r="J144" i="169"/>
  <c r="J136" i="169"/>
  <c r="J130" i="169"/>
  <c r="J16" i="169"/>
  <c r="J173" i="170"/>
  <c r="J164" i="170"/>
  <c r="J158" i="170"/>
  <c r="J150" i="170"/>
  <c r="J136" i="170"/>
  <c r="J178" i="171"/>
  <c r="J173" i="171"/>
  <c r="J172" i="171"/>
  <c r="J150" i="171"/>
  <c r="L116" i="171"/>
  <c r="J114" i="171"/>
  <c r="J57" i="171"/>
  <c r="J56" i="171"/>
  <c r="M101" i="171" s="1"/>
  <c r="J27" i="171"/>
  <c r="J16" i="171"/>
  <c r="J173" i="172"/>
  <c r="J172" i="172"/>
  <c r="J121" i="172"/>
  <c r="L117" i="172"/>
  <c r="J115" i="172"/>
  <c r="K69" i="172"/>
  <c r="J16" i="172"/>
  <c r="J178" i="173"/>
  <c r="L38" i="173"/>
  <c r="J192" i="174"/>
  <c r="J178" i="174"/>
  <c r="J173" i="174"/>
  <c r="J172" i="174"/>
  <c r="J117" i="174"/>
  <c r="L116" i="174"/>
  <c r="J74" i="174"/>
  <c r="J16" i="174"/>
  <c r="J146" i="175"/>
  <c r="J144" i="175"/>
  <c r="J104" i="175"/>
  <c r="J87" i="175"/>
  <c r="L38" i="175"/>
  <c r="J27" i="175"/>
  <c r="J178" i="176"/>
  <c r="J175" i="176"/>
  <c r="J147" i="176"/>
  <c r="J120" i="176"/>
  <c r="J74" i="176"/>
  <c r="J16" i="176"/>
  <c r="J11" i="176"/>
  <c r="J164" i="177"/>
  <c r="J74" i="177"/>
  <c r="J54" i="177"/>
  <c r="J30" i="177"/>
  <c r="J16" i="177"/>
  <c r="J192" i="178"/>
  <c r="J178" i="178"/>
  <c r="J173" i="176"/>
  <c r="J172" i="176"/>
  <c r="J150" i="176"/>
  <c r="J117" i="176"/>
  <c r="J116" i="176"/>
  <c r="J104" i="176"/>
  <c r="J90" i="176"/>
  <c r="J84" i="176"/>
  <c r="J44" i="176"/>
  <c r="J26" i="176"/>
  <c r="J13" i="176"/>
  <c r="J178" i="177"/>
  <c r="J144" i="177"/>
  <c r="J131" i="177"/>
  <c r="J71" i="177"/>
  <c r="J68" i="177"/>
  <c r="J60" i="177"/>
  <c r="J39" i="177"/>
  <c r="J38" i="177"/>
  <c r="J174" i="178"/>
  <c r="J172" i="178"/>
  <c r="J164" i="178"/>
  <c r="J60" i="178"/>
  <c r="J54" i="178"/>
  <c r="J172" i="179"/>
  <c r="J159" i="179"/>
  <c r="J104" i="179"/>
  <c r="J39" i="179"/>
  <c r="J38" i="179"/>
  <c r="J10" i="179"/>
  <c r="J178" i="180"/>
  <c r="J164" i="180"/>
  <c r="J150" i="180"/>
  <c r="J144" i="180"/>
  <c r="J192" i="181"/>
  <c r="J158" i="181"/>
  <c r="J16" i="181"/>
  <c r="J178" i="182"/>
  <c r="J173" i="182"/>
  <c r="J172" i="182"/>
  <c r="J164" i="182"/>
  <c r="J158" i="182"/>
  <c r="J150" i="182"/>
  <c r="J144" i="182"/>
  <c r="J68" i="182"/>
  <c r="L38" i="182"/>
  <c r="J44" i="182"/>
  <c r="J173" i="183"/>
  <c r="J172" i="183"/>
  <c r="J159" i="183"/>
  <c r="J150" i="183"/>
  <c r="J120" i="183"/>
  <c r="J16" i="183"/>
  <c r="J150" i="178"/>
  <c r="J145" i="178"/>
  <c r="J114" i="178"/>
  <c r="J84" i="178"/>
  <c r="J74" i="178"/>
  <c r="J68" i="178"/>
  <c r="J39" i="178"/>
  <c r="L38" i="178"/>
  <c r="J150" i="179"/>
  <c r="J145" i="179"/>
  <c r="J120" i="179"/>
  <c r="J30" i="179"/>
  <c r="J192" i="180"/>
  <c r="J186" i="180"/>
  <c r="J173" i="180"/>
  <c r="J172" i="180"/>
  <c r="J158" i="180"/>
  <c r="J120" i="180"/>
  <c r="J11" i="180"/>
  <c r="J186" i="181"/>
  <c r="J178" i="181"/>
  <c r="J173" i="181"/>
  <c r="J172" i="181"/>
  <c r="J164" i="181"/>
  <c r="J150" i="181"/>
  <c r="J144" i="181"/>
  <c r="J120" i="181"/>
  <c r="J70" i="181"/>
  <c r="J10" i="181"/>
  <c r="J192" i="182"/>
  <c r="J120" i="182"/>
  <c r="J69" i="182"/>
  <c r="J55" i="182"/>
  <c r="J38" i="182"/>
  <c r="J30" i="182"/>
  <c r="J24" i="182"/>
  <c r="J11" i="182"/>
  <c r="J178" i="183"/>
  <c r="L38" i="183"/>
  <c r="J90" i="160"/>
  <c r="J192" i="159"/>
  <c r="J150" i="159"/>
  <c r="J101" i="159"/>
  <c r="L172" i="159"/>
  <c r="J145" i="156"/>
  <c r="J144" i="156"/>
  <c r="J70" i="155"/>
  <c r="N12" i="155" s="1"/>
  <c r="J159" i="155"/>
  <c r="J164" i="155"/>
  <c r="J145" i="155"/>
  <c r="J99" i="154"/>
  <c r="J174" i="154"/>
  <c r="J164" i="154"/>
  <c r="J150" i="154"/>
  <c r="J86" i="154"/>
  <c r="N12" i="154" s="1"/>
  <c r="J175" i="153"/>
  <c r="J84" i="154"/>
  <c r="J90" i="154"/>
  <c r="J40" i="154"/>
  <c r="J41" i="154"/>
  <c r="J38" i="154"/>
  <c r="J38" i="153"/>
  <c r="J41" i="153"/>
  <c r="J40" i="153"/>
  <c r="J164" i="153"/>
  <c r="J150" i="153"/>
  <c r="J146" i="153"/>
  <c r="J147" i="153"/>
  <c r="J161" i="153"/>
  <c r="J133" i="153"/>
  <c r="J132" i="153"/>
  <c r="J60" i="153"/>
  <c r="J57" i="153"/>
  <c r="J56" i="153"/>
  <c r="J54" i="153"/>
  <c r="J55" i="153"/>
  <c r="J61" i="153"/>
  <c r="L57" i="153"/>
  <c r="J27" i="153"/>
  <c r="J150" i="150"/>
  <c r="J11" i="150"/>
  <c r="C47" i="151"/>
  <c r="D3" i="151"/>
  <c r="E3" i="151" s="1"/>
  <c r="F3" i="151" s="1"/>
  <c r="G3" i="151" s="1"/>
  <c r="H3" i="151" s="1"/>
  <c r="I3" i="151" s="1"/>
  <c r="C3" i="152" s="1"/>
  <c r="J164" i="168"/>
  <c r="J158" i="168"/>
  <c r="J178" i="161"/>
  <c r="J174" i="161"/>
  <c r="J147" i="158"/>
  <c r="J150" i="158"/>
  <c r="J145" i="157"/>
  <c r="J150" i="156"/>
  <c r="J146" i="156"/>
  <c r="L133" i="156"/>
  <c r="J136" i="183"/>
  <c r="J164" i="183"/>
  <c r="J187" i="183"/>
  <c r="J192" i="183"/>
  <c r="J186" i="183"/>
  <c r="J104" i="183"/>
  <c r="J90" i="183"/>
  <c r="J74" i="183"/>
  <c r="J60" i="183"/>
  <c r="J44" i="183"/>
  <c r="J104" i="182"/>
  <c r="J98" i="182"/>
  <c r="J84" i="182"/>
  <c r="J90" i="182"/>
  <c r="J130" i="182"/>
  <c r="J136" i="182"/>
  <c r="J16" i="182"/>
  <c r="J10" i="182"/>
  <c r="J41" i="181"/>
  <c r="J130" i="181"/>
  <c r="J136" i="181"/>
  <c r="J104" i="181"/>
  <c r="J90" i="181"/>
  <c r="J74" i="181"/>
  <c r="J61" i="181"/>
  <c r="J60" i="181"/>
  <c r="J56" i="181"/>
  <c r="J44" i="181"/>
  <c r="J30" i="181"/>
  <c r="J104" i="180"/>
  <c r="J90" i="180"/>
  <c r="J74" i="180"/>
  <c r="J44" i="180"/>
  <c r="J30" i="180"/>
  <c r="J27" i="180"/>
  <c r="J24" i="179"/>
  <c r="J16" i="179"/>
  <c r="J130" i="180"/>
  <c r="L133" i="180"/>
  <c r="J136" i="180"/>
  <c r="J132" i="180"/>
  <c r="J12" i="180"/>
  <c r="M7" i="180" s="1"/>
  <c r="J16" i="180"/>
  <c r="J10" i="180"/>
  <c r="J136" i="179"/>
  <c r="J133" i="179"/>
  <c r="J137" i="179" s="1"/>
  <c r="J132" i="179"/>
  <c r="J57" i="179"/>
  <c r="L57" i="179"/>
  <c r="J56" i="179"/>
  <c r="J55" i="179"/>
  <c r="J44" i="179"/>
  <c r="J40" i="178"/>
  <c r="J44" i="178"/>
  <c r="J38" i="178"/>
  <c r="J90" i="178"/>
  <c r="J99" i="178"/>
  <c r="J104" i="178"/>
  <c r="J45" i="178"/>
  <c r="J136" i="178"/>
  <c r="J130" i="178"/>
  <c r="J120" i="178"/>
  <c r="J114" i="177"/>
  <c r="N126" i="177"/>
  <c r="J117" i="177"/>
  <c r="J105" i="177"/>
  <c r="J98" i="177"/>
  <c r="J115" i="177"/>
  <c r="J120" i="177"/>
  <c r="J133" i="177"/>
  <c r="J136" i="177"/>
  <c r="J24" i="176"/>
  <c r="J60" i="176"/>
  <c r="J30" i="176"/>
  <c r="J189" i="176"/>
  <c r="J192" i="176"/>
  <c r="J188" i="176"/>
  <c r="J136" i="176"/>
  <c r="J131" i="176"/>
  <c r="J13" i="175"/>
  <c r="J45" i="175"/>
  <c r="J159" i="175"/>
  <c r="J132" i="175"/>
  <c r="J131" i="175"/>
  <c r="J60" i="175"/>
  <c r="J101" i="175"/>
  <c r="J164" i="175"/>
  <c r="J130" i="175"/>
  <c r="J98" i="175"/>
  <c r="J85" i="175"/>
  <c r="J56" i="175"/>
  <c r="J55" i="175"/>
  <c r="J39" i="175"/>
  <c r="J186" i="175"/>
  <c r="J189" i="175"/>
  <c r="J193" i="175" s="1"/>
  <c r="J151" i="175"/>
  <c r="J26" i="175"/>
  <c r="J158" i="175"/>
  <c r="J145" i="175"/>
  <c r="J100" i="175"/>
  <c r="J44" i="175"/>
  <c r="J38" i="175"/>
  <c r="J175" i="175"/>
  <c r="J115" i="175"/>
  <c r="J116" i="175"/>
  <c r="J117" i="175"/>
  <c r="J120" i="175"/>
  <c r="J187" i="175"/>
  <c r="J188" i="175"/>
  <c r="J172" i="175"/>
  <c r="J68" i="175"/>
  <c r="J71" i="175"/>
  <c r="J74" i="175"/>
  <c r="J70" i="175"/>
  <c r="J69" i="175"/>
  <c r="J25" i="175"/>
  <c r="J30" i="175"/>
  <c r="J24" i="175"/>
  <c r="J31" i="175"/>
  <c r="J16" i="175"/>
  <c r="J10" i="175"/>
  <c r="J11" i="175"/>
  <c r="J178" i="175"/>
  <c r="J174" i="175"/>
  <c r="J192" i="175"/>
  <c r="J136" i="175"/>
  <c r="J133" i="175"/>
  <c r="J131" i="174"/>
  <c r="J136" i="174"/>
  <c r="J144" i="174"/>
  <c r="J150" i="174"/>
  <c r="L132" i="174"/>
  <c r="J147" i="174"/>
  <c r="L133" i="174" s="1"/>
  <c r="J159" i="174"/>
  <c r="J164" i="174"/>
  <c r="J104" i="174"/>
  <c r="J90" i="174"/>
  <c r="J70" i="174"/>
  <c r="J60" i="174"/>
  <c r="J44" i="174"/>
  <c r="J11" i="174"/>
  <c r="J159" i="173"/>
  <c r="J164" i="173"/>
  <c r="J150" i="173"/>
  <c r="J136" i="173"/>
  <c r="J104" i="173"/>
  <c r="J90" i="173"/>
  <c r="J87" i="173"/>
  <c r="J86" i="173"/>
  <c r="J74" i="173"/>
  <c r="J60" i="173"/>
  <c r="J44" i="173"/>
  <c r="J30" i="173"/>
  <c r="J11" i="173"/>
  <c r="J16" i="173"/>
  <c r="J159" i="172"/>
  <c r="J158" i="172"/>
  <c r="J164" i="172"/>
  <c r="J192" i="172"/>
  <c r="J104" i="172"/>
  <c r="J90" i="172"/>
  <c r="J70" i="172"/>
  <c r="M100" i="172" s="1"/>
  <c r="J44" i="172"/>
  <c r="J30" i="172"/>
  <c r="J164" i="171"/>
  <c r="J104" i="171"/>
  <c r="J90" i="171"/>
  <c r="J74" i="171"/>
  <c r="J60" i="171"/>
  <c r="J44" i="171"/>
  <c r="J30" i="171"/>
  <c r="J136" i="171"/>
  <c r="J16" i="170"/>
  <c r="J27" i="170"/>
  <c r="J115" i="170"/>
  <c r="J120" i="170"/>
  <c r="J74" i="170"/>
  <c r="J44" i="170"/>
  <c r="J30" i="170"/>
  <c r="J60" i="170"/>
  <c r="J57" i="170"/>
  <c r="J56" i="170"/>
  <c r="J90" i="170"/>
  <c r="J104" i="170"/>
  <c r="J192" i="169"/>
  <c r="J178" i="169"/>
  <c r="J120" i="169"/>
  <c r="J104" i="169"/>
  <c r="J90" i="169"/>
  <c r="J74" i="169"/>
  <c r="J44" i="169"/>
  <c r="J30" i="169"/>
  <c r="J189" i="168"/>
  <c r="J192" i="168"/>
  <c r="J173" i="168"/>
  <c r="J172" i="168"/>
  <c r="J178" i="168"/>
  <c r="J104" i="168"/>
  <c r="J90" i="168"/>
  <c r="J74" i="168"/>
  <c r="J60" i="168"/>
  <c r="J44" i="168"/>
  <c r="J30" i="168"/>
  <c r="J11" i="168"/>
  <c r="J16" i="168"/>
  <c r="J10" i="168"/>
  <c r="J74" i="167"/>
  <c r="J60" i="167"/>
  <c r="J30" i="167"/>
  <c r="J16" i="167"/>
  <c r="J10" i="167"/>
  <c r="J120" i="166"/>
  <c r="J114" i="166"/>
  <c r="J104" i="166"/>
  <c r="J90" i="166"/>
  <c r="J74" i="166"/>
  <c r="J16" i="166"/>
  <c r="J120" i="165"/>
  <c r="J104" i="165"/>
  <c r="J90" i="165"/>
  <c r="J74" i="165"/>
  <c r="J60" i="165"/>
  <c r="J44" i="165"/>
  <c r="J30" i="165"/>
  <c r="J16" i="165"/>
  <c r="J16" i="164"/>
  <c r="J104" i="164"/>
  <c r="J105" i="164"/>
  <c r="J90" i="164"/>
  <c r="J74" i="164"/>
  <c r="J60" i="164"/>
  <c r="J44" i="164"/>
  <c r="J30" i="164"/>
  <c r="J104" i="163"/>
  <c r="J90" i="163"/>
  <c r="J74" i="163"/>
  <c r="J60" i="163"/>
  <c r="J44" i="163"/>
  <c r="J30" i="163"/>
  <c r="J16" i="163"/>
  <c r="J10" i="163"/>
  <c r="J120" i="162"/>
  <c r="J90" i="162"/>
  <c r="J60" i="162"/>
  <c r="J30" i="162"/>
  <c r="J16" i="162"/>
  <c r="J120" i="161"/>
  <c r="J164" i="161"/>
  <c r="J120" i="163"/>
  <c r="J75" i="161"/>
  <c r="J40" i="161"/>
  <c r="J71" i="160"/>
  <c r="J101" i="160"/>
  <c r="J56" i="160"/>
  <c r="N12" i="160" s="1"/>
  <c r="J104" i="160"/>
  <c r="J74" i="160"/>
  <c r="J60" i="160"/>
  <c r="J45" i="160"/>
  <c r="L13" i="160"/>
  <c r="J44" i="160"/>
  <c r="J44" i="159"/>
  <c r="J104" i="158"/>
  <c r="J90" i="158"/>
  <c r="J56" i="158"/>
  <c r="J44" i="158"/>
  <c r="J30" i="158"/>
  <c r="J90" i="157"/>
  <c r="J44" i="157"/>
  <c r="J90" i="156"/>
  <c r="J60" i="156"/>
  <c r="J87" i="156"/>
  <c r="J86" i="156"/>
  <c r="J71" i="156"/>
  <c r="J44" i="156"/>
  <c r="J24" i="156"/>
  <c r="J30" i="156"/>
  <c r="J104" i="156"/>
  <c r="J74" i="156"/>
  <c r="J74" i="155"/>
  <c r="J60" i="155"/>
  <c r="J192" i="154"/>
  <c r="J187" i="154"/>
  <c r="J178" i="154"/>
  <c r="J173" i="154"/>
  <c r="J172" i="154"/>
  <c r="J44" i="154"/>
  <c r="J39" i="154"/>
  <c r="J189" i="153"/>
  <c r="J30" i="153"/>
  <c r="J13" i="153"/>
  <c r="J44" i="153"/>
  <c r="J192" i="153"/>
  <c r="J178" i="153"/>
  <c r="J136" i="153"/>
  <c r="J192" i="150"/>
  <c r="L132" i="150"/>
  <c r="J189" i="150"/>
  <c r="J178" i="150"/>
  <c r="J120" i="150"/>
  <c r="J117" i="150"/>
  <c r="J74" i="150"/>
  <c r="J60" i="150"/>
  <c r="J40" i="150"/>
  <c r="J44" i="150"/>
  <c r="L133" i="199"/>
  <c r="L56" i="152"/>
  <c r="C123" i="150"/>
  <c r="D123" i="150" s="1"/>
  <c r="E123" i="150" s="1"/>
  <c r="F123" i="150" s="1"/>
  <c r="G123" i="150" s="1"/>
  <c r="H123" i="150" s="1"/>
  <c r="I123" i="150" s="1"/>
  <c r="J115" i="153"/>
  <c r="J69" i="153"/>
  <c r="J115" i="154"/>
  <c r="J69" i="154"/>
  <c r="J25" i="155"/>
  <c r="J159" i="156"/>
  <c r="J69" i="156"/>
  <c r="J39" i="156"/>
  <c r="J145" i="158"/>
  <c r="J99" i="159"/>
  <c r="J69" i="160"/>
  <c r="J131" i="161"/>
  <c r="J25" i="161"/>
  <c r="J159" i="162"/>
  <c r="J87" i="162"/>
  <c r="J187" i="153"/>
  <c r="J11" i="153"/>
  <c r="J145" i="154"/>
  <c r="J25" i="156"/>
  <c r="J115" i="157"/>
  <c r="J25" i="158"/>
  <c r="J172" i="150"/>
  <c r="J84" i="150"/>
  <c r="J26" i="150"/>
  <c r="N10" i="150" s="1"/>
  <c r="K25" i="150"/>
  <c r="J13" i="150"/>
  <c r="J11" i="158"/>
  <c r="J172" i="160"/>
  <c r="J68" i="160"/>
  <c r="J158" i="162"/>
  <c r="L38" i="162"/>
  <c r="J11" i="166"/>
  <c r="J115" i="174"/>
  <c r="J55" i="174"/>
  <c r="J173" i="175"/>
  <c r="J144" i="155"/>
  <c r="J98" i="155"/>
  <c r="J145" i="166"/>
  <c r="J10" i="162"/>
  <c r="J145" i="163"/>
  <c r="J98" i="163"/>
  <c r="J11" i="163"/>
  <c r="J84" i="164"/>
  <c r="J24" i="164"/>
  <c r="L38" i="165"/>
  <c r="J158" i="166"/>
  <c r="J84" i="166"/>
  <c r="J172" i="167"/>
  <c r="J84" i="167"/>
  <c r="J11" i="167"/>
  <c r="J159" i="168"/>
  <c r="J145" i="168"/>
  <c r="J130" i="168"/>
  <c r="J68" i="168"/>
  <c r="J54" i="168"/>
  <c r="J24" i="168"/>
  <c r="L117" i="169"/>
  <c r="J114" i="169"/>
  <c r="J131" i="170"/>
  <c r="J158" i="171"/>
  <c r="J144" i="171"/>
  <c r="J130" i="171"/>
  <c r="J99" i="171"/>
  <c r="J85" i="171"/>
  <c r="J38" i="171"/>
  <c r="J24" i="171"/>
  <c r="J10" i="171"/>
  <c r="J144" i="172"/>
  <c r="J130" i="172"/>
  <c r="J25" i="172"/>
  <c r="J172" i="173"/>
  <c r="K69" i="173"/>
  <c r="J186" i="174"/>
  <c r="J98" i="174"/>
  <c r="J114" i="175"/>
  <c r="J84" i="175"/>
  <c r="J186" i="176"/>
  <c r="J187" i="177"/>
  <c r="J173" i="177"/>
  <c r="J11" i="177"/>
  <c r="J187" i="178"/>
  <c r="J131" i="178"/>
  <c r="J11" i="178"/>
  <c r="J115" i="180"/>
  <c r="K55" i="163"/>
  <c r="J116" i="164"/>
  <c r="J68" i="164"/>
  <c r="J41" i="165"/>
  <c r="J39" i="165"/>
  <c r="J174" i="166"/>
  <c r="J146" i="166"/>
  <c r="J137" i="166"/>
  <c r="J130" i="166"/>
  <c r="J100" i="166"/>
  <c r="J68" i="166"/>
  <c r="J61" i="166"/>
  <c r="J54" i="166"/>
  <c r="J41" i="166"/>
  <c r="J39" i="166"/>
  <c r="J26" i="166"/>
  <c r="J13" i="166"/>
  <c r="J12" i="166"/>
  <c r="J174" i="167"/>
  <c r="J137" i="167"/>
  <c r="J68" i="174"/>
  <c r="J161" i="176"/>
  <c r="J85" i="177"/>
  <c r="J25" i="177"/>
  <c r="J85" i="178"/>
  <c r="J101" i="176"/>
  <c r="J85" i="176"/>
  <c r="J12" i="176"/>
  <c r="N12" i="176" s="1"/>
  <c r="J145" i="177"/>
  <c r="J100" i="177"/>
  <c r="J91" i="177"/>
  <c r="J84" i="177"/>
  <c r="J69" i="177"/>
  <c r="J55" i="177"/>
  <c r="J40" i="177"/>
  <c r="J24" i="177"/>
  <c r="J13" i="177"/>
  <c r="J12" i="177"/>
  <c r="J186" i="178"/>
  <c r="J173" i="178"/>
  <c r="J160" i="178"/>
  <c r="J144" i="178"/>
  <c r="J133" i="178"/>
  <c r="J132" i="178"/>
  <c r="J98" i="178"/>
  <c r="J87" i="178"/>
  <c r="J86" i="178"/>
  <c r="J71" i="178"/>
  <c r="J26" i="178"/>
  <c r="J17" i="178"/>
  <c r="J10" i="178"/>
  <c r="J188" i="179"/>
  <c r="J160" i="179"/>
  <c r="J144" i="179"/>
  <c r="J114" i="179"/>
  <c r="J54" i="179"/>
  <c r="J187" i="180"/>
  <c r="J131" i="180"/>
  <c r="J69" i="180"/>
  <c r="J130" i="179"/>
  <c r="J100" i="179"/>
  <c r="J84" i="179"/>
  <c r="J70" i="179"/>
  <c r="K69" i="179"/>
  <c r="J25" i="181"/>
  <c r="J159" i="182"/>
  <c r="J145" i="182"/>
  <c r="J131" i="182"/>
  <c r="L38" i="185"/>
  <c r="L117" i="197"/>
  <c r="L132" i="196"/>
  <c r="L31" i="196"/>
  <c r="N12" i="163" l="1"/>
  <c r="O56" i="163" s="1"/>
  <c r="L13" i="173"/>
  <c r="J137" i="154"/>
  <c r="L86" i="158"/>
  <c r="L172" i="158"/>
  <c r="L116" i="162"/>
  <c r="L172" i="171"/>
  <c r="L86" i="171"/>
  <c r="J61" i="160"/>
  <c r="J121" i="183"/>
  <c r="L116" i="180"/>
  <c r="J17" i="156"/>
  <c r="J137" i="171"/>
  <c r="J165" i="172"/>
  <c r="J45" i="150"/>
  <c r="J151" i="157"/>
  <c r="J151" i="159"/>
  <c r="L86" i="153"/>
  <c r="J151" i="181"/>
  <c r="J45" i="172"/>
  <c r="J179" i="182"/>
  <c r="J61" i="175"/>
  <c r="J193" i="172"/>
  <c r="J137" i="157"/>
  <c r="J75" i="159"/>
  <c r="L173" i="170"/>
  <c r="L12" i="171"/>
  <c r="J165" i="157"/>
  <c r="L173" i="153"/>
  <c r="J151" i="156"/>
  <c r="L133" i="172"/>
  <c r="J75" i="150"/>
  <c r="J193" i="182"/>
  <c r="J121" i="181"/>
  <c r="L117" i="181"/>
  <c r="L57" i="172"/>
  <c r="J121" i="166"/>
  <c r="L117" i="153"/>
  <c r="J121" i="153"/>
  <c r="L116" i="157"/>
  <c r="L116" i="150"/>
  <c r="L117" i="158"/>
  <c r="J121" i="158"/>
  <c r="L133" i="162"/>
  <c r="J165" i="156"/>
  <c r="L132" i="165"/>
  <c r="J165" i="168"/>
  <c r="J179" i="158"/>
  <c r="J165" i="158"/>
  <c r="J91" i="163"/>
  <c r="J121" i="173"/>
  <c r="L117" i="173"/>
  <c r="L87" i="157"/>
  <c r="J193" i="158"/>
  <c r="J151" i="169"/>
  <c r="J17" i="171"/>
  <c r="J17" i="158"/>
  <c r="J151" i="155"/>
  <c r="L87" i="150"/>
  <c r="L87" i="181"/>
  <c r="J105" i="181"/>
  <c r="L173" i="181"/>
  <c r="J179" i="181"/>
  <c r="J179" i="172"/>
  <c r="L173" i="171"/>
  <c r="J105" i="171"/>
  <c r="L31" i="178"/>
  <c r="L86" i="154"/>
  <c r="L12" i="164"/>
  <c r="L117" i="182"/>
  <c r="J45" i="171"/>
  <c r="J75" i="153"/>
  <c r="J61" i="156"/>
  <c r="J137" i="158"/>
  <c r="L132" i="172"/>
  <c r="L132" i="157"/>
  <c r="L116" i="158"/>
  <c r="J165" i="181"/>
  <c r="L132" i="158"/>
  <c r="J75" i="171"/>
  <c r="L132" i="171"/>
  <c r="L116" i="155"/>
  <c r="J193" i="171"/>
  <c r="J121" i="156"/>
  <c r="L117" i="156"/>
  <c r="L86" i="163"/>
  <c r="L172" i="163"/>
  <c r="L116" i="167"/>
  <c r="J165" i="155"/>
  <c r="J105" i="156"/>
  <c r="L117" i="161"/>
  <c r="J121" i="161"/>
  <c r="J105" i="153"/>
  <c r="J17" i="172"/>
  <c r="J196" i="182"/>
  <c r="J105" i="180"/>
  <c r="L87" i="154"/>
  <c r="J179" i="163"/>
  <c r="L116" i="154"/>
  <c r="N12" i="183"/>
  <c r="L87" i="183"/>
  <c r="L173" i="183"/>
  <c r="J105" i="183"/>
  <c r="L12" i="181"/>
  <c r="O11" i="181"/>
  <c r="J31" i="181"/>
  <c r="N10" i="177"/>
  <c r="N10" i="179"/>
  <c r="O10" i="156"/>
  <c r="L116" i="160"/>
  <c r="J179" i="157"/>
  <c r="L133" i="157"/>
  <c r="L12" i="156"/>
  <c r="J137" i="156"/>
  <c r="J121" i="154"/>
  <c r="L117" i="154"/>
  <c r="J151" i="154"/>
  <c r="L56" i="154"/>
  <c r="J105" i="154"/>
  <c r="J45" i="163"/>
  <c r="L56" i="157"/>
  <c r="J193" i="157"/>
  <c r="J61" i="154"/>
  <c r="L57" i="154"/>
  <c r="L31" i="156"/>
  <c r="N12" i="161"/>
  <c r="L13" i="183"/>
  <c r="L86" i="159"/>
  <c r="N12" i="168"/>
  <c r="O10" i="174"/>
  <c r="L133" i="159"/>
  <c r="J195" i="160"/>
  <c r="N10" i="167"/>
  <c r="J31" i="176"/>
  <c r="O11" i="164"/>
  <c r="J195" i="166"/>
  <c r="M112" i="161"/>
  <c r="O10" i="175"/>
  <c r="L13" i="175"/>
  <c r="J165" i="173"/>
  <c r="L31" i="171"/>
  <c r="N10" i="169"/>
  <c r="J17" i="163"/>
  <c r="J137" i="163"/>
  <c r="J61" i="163"/>
  <c r="J105" i="158"/>
  <c r="L87" i="158"/>
  <c r="L173" i="158"/>
  <c r="J91" i="158"/>
  <c r="J61" i="158"/>
  <c r="L57" i="158"/>
  <c r="N10" i="158"/>
  <c r="L12" i="158"/>
  <c r="J31" i="158"/>
  <c r="J45" i="157"/>
  <c r="L13" i="157"/>
  <c r="L12" i="157"/>
  <c r="L31" i="157"/>
  <c r="J45" i="156"/>
  <c r="L56" i="156"/>
  <c r="J91" i="154"/>
  <c r="L173" i="154"/>
  <c r="J165" i="183"/>
  <c r="J45" i="182"/>
  <c r="L116" i="182"/>
  <c r="J165" i="182"/>
  <c r="L132" i="182"/>
  <c r="J151" i="182"/>
  <c r="J137" i="182"/>
  <c r="L133" i="182"/>
  <c r="J17" i="182"/>
  <c r="J151" i="180"/>
  <c r="J121" i="180"/>
  <c r="L117" i="180"/>
  <c r="J196" i="179"/>
  <c r="J165" i="179"/>
  <c r="L133" i="179"/>
  <c r="L117" i="179"/>
  <c r="J121" i="179"/>
  <c r="J193" i="178"/>
  <c r="J121" i="178"/>
  <c r="L117" i="178"/>
  <c r="J61" i="178"/>
  <c r="L56" i="178"/>
  <c r="J31" i="178"/>
  <c r="J165" i="178"/>
  <c r="L173" i="177"/>
  <c r="L87" i="177"/>
  <c r="J193" i="177"/>
  <c r="J61" i="177"/>
  <c r="J45" i="177"/>
  <c r="J91" i="176"/>
  <c r="J75" i="176"/>
  <c r="L57" i="176"/>
  <c r="L56" i="176"/>
  <c r="J137" i="174"/>
  <c r="J17" i="174"/>
  <c r="L13" i="174"/>
  <c r="J91" i="174"/>
  <c r="L87" i="174"/>
  <c r="O136" i="174"/>
  <c r="J165" i="174"/>
  <c r="J75" i="174"/>
  <c r="J151" i="173"/>
  <c r="L133" i="173"/>
  <c r="J31" i="173"/>
  <c r="L132" i="173"/>
  <c r="J179" i="173"/>
  <c r="J121" i="171"/>
  <c r="L117" i="171"/>
  <c r="J165" i="170"/>
  <c r="L132" i="170"/>
  <c r="J179" i="170"/>
  <c r="J17" i="169"/>
  <c r="J137" i="169"/>
  <c r="J151" i="168"/>
  <c r="L132" i="168"/>
  <c r="L12" i="168"/>
  <c r="L116" i="168"/>
  <c r="L56" i="168"/>
  <c r="J45" i="168"/>
  <c r="J121" i="168"/>
  <c r="L117" i="168"/>
  <c r="J179" i="168"/>
  <c r="L86" i="168"/>
  <c r="L31" i="168"/>
  <c r="L172" i="168"/>
  <c r="L173" i="168"/>
  <c r="L87" i="168"/>
  <c r="J165" i="167"/>
  <c r="J31" i="167"/>
  <c r="M19" i="167"/>
  <c r="L31" i="167"/>
  <c r="L117" i="167"/>
  <c r="J121" i="167"/>
  <c r="L133" i="167"/>
  <c r="L57" i="166"/>
  <c r="L133" i="166"/>
  <c r="J105" i="166"/>
  <c r="J151" i="166"/>
  <c r="L87" i="166"/>
  <c r="J91" i="166"/>
  <c r="J75" i="166"/>
  <c r="J179" i="166"/>
  <c r="L117" i="164"/>
  <c r="J121" i="164"/>
  <c r="J91" i="164"/>
  <c r="J17" i="164"/>
  <c r="L132" i="164"/>
  <c r="J179" i="164"/>
  <c r="J137" i="164"/>
  <c r="J75" i="164"/>
  <c r="L57" i="164"/>
  <c r="J61" i="164"/>
  <c r="L173" i="163"/>
  <c r="J105" i="163"/>
  <c r="J165" i="163"/>
  <c r="L87" i="163"/>
  <c r="J105" i="162"/>
  <c r="L13" i="162"/>
  <c r="J17" i="162"/>
  <c r="J151" i="162"/>
  <c r="J45" i="162"/>
  <c r="J165" i="162"/>
  <c r="J179" i="161"/>
  <c r="J137" i="161"/>
  <c r="L13" i="161"/>
  <c r="J17" i="161"/>
  <c r="J45" i="161"/>
  <c r="L12" i="160"/>
  <c r="J179" i="160"/>
  <c r="L87" i="160"/>
  <c r="J121" i="160"/>
  <c r="L117" i="160"/>
  <c r="J137" i="160"/>
  <c r="L133" i="160"/>
  <c r="L132" i="160"/>
  <c r="J17" i="160"/>
  <c r="J193" i="160"/>
  <c r="J151" i="160"/>
  <c r="L12" i="159"/>
  <c r="J137" i="159"/>
  <c r="J91" i="159"/>
  <c r="L132" i="159"/>
  <c r="J193" i="159"/>
  <c r="L57" i="159"/>
  <c r="J17" i="159"/>
  <c r="L116" i="159"/>
  <c r="L31" i="159"/>
  <c r="J45" i="159"/>
  <c r="J61" i="159"/>
  <c r="J165" i="159"/>
  <c r="L56" i="159"/>
  <c r="J45" i="158"/>
  <c r="L13" i="158"/>
  <c r="J193" i="155"/>
  <c r="J31" i="155"/>
  <c r="L173" i="155"/>
  <c r="L87" i="155"/>
  <c r="J91" i="155"/>
  <c r="J45" i="155"/>
  <c r="J105" i="155"/>
  <c r="L13" i="155"/>
  <c r="J165" i="154"/>
  <c r="J31" i="154"/>
  <c r="L86" i="150"/>
  <c r="L172" i="150"/>
  <c r="J165" i="150"/>
  <c r="J151" i="150"/>
  <c r="J137" i="150"/>
  <c r="J31" i="150"/>
  <c r="J199" i="183"/>
  <c r="L132" i="183"/>
  <c r="J179" i="183"/>
  <c r="J91" i="183"/>
  <c r="L133" i="183"/>
  <c r="J137" i="183"/>
  <c r="L172" i="183"/>
  <c r="L86" i="183"/>
  <c r="L57" i="183"/>
  <c r="J61" i="183"/>
  <c r="J45" i="183"/>
  <c r="J75" i="182"/>
  <c r="N12" i="182"/>
  <c r="L56" i="182"/>
  <c r="J61" i="182"/>
  <c r="L57" i="182"/>
  <c r="L12" i="182"/>
  <c r="L31" i="182"/>
  <c r="J31" i="182"/>
  <c r="L13" i="182"/>
  <c r="L86" i="182"/>
  <c r="L172" i="182"/>
  <c r="J105" i="182"/>
  <c r="L87" i="182"/>
  <c r="L173" i="182"/>
  <c r="J91" i="182"/>
  <c r="J137" i="181"/>
  <c r="L57" i="181"/>
  <c r="J75" i="181"/>
  <c r="L172" i="180"/>
  <c r="L86" i="180"/>
  <c r="J91" i="180"/>
  <c r="L87" i="180"/>
  <c r="J75" i="180"/>
  <c r="J61" i="180"/>
  <c r="L57" i="180"/>
  <c r="L31" i="180"/>
  <c r="J17" i="180"/>
  <c r="J179" i="179"/>
  <c r="J105" i="179"/>
  <c r="L173" i="179"/>
  <c r="J91" i="179"/>
  <c r="L87" i="179"/>
  <c r="L12" i="179"/>
  <c r="N106" i="150"/>
  <c r="N12" i="153"/>
  <c r="O10" i="173"/>
  <c r="L31" i="183"/>
  <c r="L12" i="183"/>
  <c r="J193" i="181"/>
  <c r="L56" i="180"/>
  <c r="J45" i="179"/>
  <c r="L13" i="179"/>
  <c r="N132" i="178"/>
  <c r="M52" i="177"/>
  <c r="O17" i="170"/>
  <c r="L31" i="174"/>
  <c r="L132" i="177"/>
  <c r="N125" i="177" s="1"/>
  <c r="J45" i="180"/>
  <c r="J179" i="180"/>
  <c r="N11" i="172"/>
  <c r="J179" i="154"/>
  <c r="L132" i="176"/>
  <c r="L133" i="181"/>
  <c r="J151" i="177"/>
  <c r="J137" i="176"/>
  <c r="J105" i="174"/>
  <c r="L86" i="174"/>
  <c r="L172" i="174"/>
  <c r="J61" i="174"/>
  <c r="L57" i="174"/>
  <c r="L12" i="174"/>
  <c r="L12" i="173"/>
  <c r="J61" i="173"/>
  <c r="L57" i="173"/>
  <c r="J17" i="173"/>
  <c r="J105" i="173"/>
  <c r="L86" i="172"/>
  <c r="J105" i="172"/>
  <c r="L172" i="172"/>
  <c r="J91" i="172"/>
  <c r="L87" i="172"/>
  <c r="L173" i="172"/>
  <c r="O12" i="170"/>
  <c r="L172" i="170"/>
  <c r="L86" i="170"/>
  <c r="L12" i="170"/>
  <c r="M101" i="170"/>
  <c r="L132" i="169"/>
  <c r="L116" i="169"/>
  <c r="J196" i="169"/>
  <c r="L86" i="169"/>
  <c r="J75" i="169"/>
  <c r="J31" i="169"/>
  <c r="J105" i="167"/>
  <c r="J75" i="167"/>
  <c r="L57" i="167"/>
  <c r="L56" i="167"/>
  <c r="L13" i="167"/>
  <c r="J45" i="167"/>
  <c r="L116" i="166"/>
  <c r="J31" i="166"/>
  <c r="L31" i="165"/>
  <c r="L116" i="165"/>
  <c r="L86" i="165"/>
  <c r="L172" i="165"/>
  <c r="J151" i="164"/>
  <c r="L133" i="164"/>
  <c r="L87" i="164"/>
  <c r="L173" i="164"/>
  <c r="L86" i="164"/>
  <c r="L172" i="164"/>
  <c r="J45" i="164"/>
  <c r="L13" i="164"/>
  <c r="L133" i="163"/>
  <c r="J151" i="163"/>
  <c r="L132" i="163"/>
  <c r="J75" i="163"/>
  <c r="L57" i="163"/>
  <c r="L56" i="163"/>
  <c r="L31" i="163"/>
  <c r="L132" i="162"/>
  <c r="L117" i="162"/>
  <c r="J121" i="162"/>
  <c r="J75" i="162"/>
  <c r="L31" i="162"/>
  <c r="L12" i="162"/>
  <c r="L86" i="160"/>
  <c r="L172" i="160"/>
  <c r="J193" i="161"/>
  <c r="J165" i="161"/>
  <c r="L133" i="161"/>
  <c r="J105" i="161"/>
  <c r="L87" i="161"/>
  <c r="L173" i="161"/>
  <c r="L86" i="161"/>
  <c r="L172" i="161"/>
  <c r="L57" i="161"/>
  <c r="J61" i="161"/>
  <c r="L56" i="161"/>
  <c r="J179" i="155"/>
  <c r="L133" i="155"/>
  <c r="O13" i="178"/>
  <c r="L57" i="160"/>
  <c r="J137" i="175"/>
  <c r="J17" i="176"/>
  <c r="J121" i="176"/>
  <c r="L117" i="176"/>
  <c r="J151" i="176"/>
  <c r="J179" i="176"/>
  <c r="J31" i="171"/>
  <c r="L13" i="171"/>
  <c r="J61" i="171"/>
  <c r="L57" i="171"/>
  <c r="J151" i="171"/>
  <c r="L133" i="171"/>
  <c r="J45" i="170"/>
  <c r="L133" i="170"/>
  <c r="J151" i="170"/>
  <c r="L13" i="169"/>
  <c r="J45" i="169"/>
  <c r="J61" i="169"/>
  <c r="L57" i="169"/>
  <c r="L87" i="169"/>
  <c r="J105" i="169"/>
  <c r="L173" i="169"/>
  <c r="J121" i="169"/>
  <c r="J193" i="169"/>
  <c r="J75" i="168"/>
  <c r="L57" i="168"/>
  <c r="L172" i="167"/>
  <c r="L86" i="167"/>
  <c r="L56" i="166"/>
  <c r="L31" i="166"/>
  <c r="L56" i="162"/>
  <c r="L172" i="162"/>
  <c r="L86" i="162"/>
  <c r="J61" i="150"/>
  <c r="L57" i="150"/>
  <c r="L13" i="176"/>
  <c r="J75" i="177"/>
  <c r="L57" i="177"/>
  <c r="L116" i="176"/>
  <c r="L31" i="176"/>
  <c r="J91" i="175"/>
  <c r="J121" i="174"/>
  <c r="L117" i="174"/>
  <c r="L56" i="171"/>
  <c r="J165" i="171"/>
  <c r="L116" i="170"/>
  <c r="L56" i="169"/>
  <c r="L31" i="169"/>
  <c r="J179" i="169"/>
  <c r="L133" i="169"/>
  <c r="J31" i="168"/>
  <c r="L13" i="168"/>
  <c r="L12" i="167"/>
  <c r="J91" i="167"/>
  <c r="L87" i="167"/>
  <c r="L173" i="167"/>
  <c r="L102" i="169"/>
  <c r="J31" i="159"/>
  <c r="L13" i="159"/>
  <c r="J105" i="159"/>
  <c r="L87" i="159"/>
  <c r="L173" i="159"/>
  <c r="L56" i="155"/>
  <c r="L132" i="154"/>
  <c r="L172" i="154"/>
  <c r="J179" i="153"/>
  <c r="L12" i="154"/>
  <c r="L31" i="154"/>
  <c r="J45" i="154"/>
  <c r="L13" i="154"/>
  <c r="L12" i="153"/>
  <c r="J45" i="153"/>
  <c r="J151" i="153"/>
  <c r="J165" i="153"/>
  <c r="J137" i="153"/>
  <c r="L132" i="153"/>
  <c r="L56" i="153"/>
  <c r="L31" i="153"/>
  <c r="J31" i="153"/>
  <c r="C47" i="152"/>
  <c r="D3" i="152"/>
  <c r="E3" i="152" s="1"/>
  <c r="F3" i="152" s="1"/>
  <c r="G3" i="152" s="1"/>
  <c r="H3" i="152" s="1"/>
  <c r="I3" i="152" s="1"/>
  <c r="C3" i="153" s="1"/>
  <c r="C47" i="153" s="1"/>
  <c r="C77" i="151"/>
  <c r="D47" i="151"/>
  <c r="E47" i="151" s="1"/>
  <c r="F47" i="151" s="1"/>
  <c r="G47" i="151" s="1"/>
  <c r="H47" i="151" s="1"/>
  <c r="I47" i="151" s="1"/>
  <c r="L132" i="161"/>
  <c r="J151" i="158"/>
  <c r="L133" i="158"/>
  <c r="L132" i="156"/>
  <c r="L13" i="181"/>
  <c r="J45" i="181"/>
  <c r="L31" i="181"/>
  <c r="L56" i="181"/>
  <c r="L13" i="180"/>
  <c r="J31" i="180"/>
  <c r="L132" i="180"/>
  <c r="L12" i="180"/>
  <c r="J61" i="179"/>
  <c r="L31" i="179"/>
  <c r="L117" i="177"/>
  <c r="J121" i="177"/>
  <c r="L133" i="177"/>
  <c r="J137" i="177"/>
  <c r="J193" i="176"/>
  <c r="L86" i="175"/>
  <c r="J198" i="175"/>
  <c r="L12" i="175"/>
  <c r="L172" i="175"/>
  <c r="L173" i="175"/>
  <c r="L87" i="175"/>
  <c r="J105" i="175"/>
  <c r="J17" i="175"/>
  <c r="J179" i="175"/>
  <c r="L116" i="175"/>
  <c r="L31" i="175"/>
  <c r="L117" i="175"/>
  <c r="J121" i="175"/>
  <c r="L57" i="175"/>
  <c r="J75" i="175"/>
  <c r="L56" i="175"/>
  <c r="L132" i="175"/>
  <c r="L133" i="175"/>
  <c r="J151" i="174"/>
  <c r="L56" i="174"/>
  <c r="L87" i="173"/>
  <c r="L173" i="173"/>
  <c r="J91" i="173"/>
  <c r="L86" i="173"/>
  <c r="L172" i="173"/>
  <c r="L56" i="172"/>
  <c r="J31" i="170"/>
  <c r="L13" i="170"/>
  <c r="J61" i="170"/>
  <c r="L57" i="170"/>
  <c r="L56" i="170"/>
  <c r="L31" i="170"/>
  <c r="J193" i="168"/>
  <c r="L133" i="168"/>
  <c r="L12" i="161"/>
  <c r="L31" i="161"/>
  <c r="J75" i="160"/>
  <c r="L173" i="160"/>
  <c r="J105" i="160"/>
  <c r="L56" i="160"/>
  <c r="L31" i="160"/>
  <c r="L31" i="158"/>
  <c r="L56" i="158"/>
  <c r="L173" i="156"/>
  <c r="L87" i="156"/>
  <c r="J91" i="156"/>
  <c r="L172" i="156"/>
  <c r="L86" i="156"/>
  <c r="L57" i="156"/>
  <c r="J75" i="156"/>
  <c r="L133" i="153"/>
  <c r="J193" i="153"/>
  <c r="L13" i="153"/>
  <c r="J17" i="153"/>
  <c r="J193" i="150"/>
  <c r="L133" i="150"/>
  <c r="J121" i="150"/>
  <c r="L117" i="150"/>
  <c r="L31" i="150"/>
  <c r="L172" i="187"/>
  <c r="L86" i="187"/>
  <c r="L133" i="187"/>
  <c r="L12" i="186"/>
  <c r="L117" i="186"/>
  <c r="L132" i="179"/>
  <c r="L12" i="178"/>
  <c r="L172" i="178"/>
  <c r="L86" i="178"/>
  <c r="J137" i="178"/>
  <c r="L133" i="178"/>
  <c r="J17" i="177"/>
  <c r="L13" i="177"/>
  <c r="L31" i="177"/>
  <c r="J165" i="176"/>
  <c r="L133" i="176"/>
  <c r="L132" i="167"/>
  <c r="J17" i="166"/>
  <c r="L13" i="166"/>
  <c r="L132" i="166"/>
  <c r="J91" i="162"/>
  <c r="L87" i="162"/>
  <c r="L173" i="162"/>
  <c r="L57" i="187"/>
  <c r="L173" i="187"/>
  <c r="L87" i="187"/>
  <c r="L132" i="187"/>
  <c r="L116" i="186"/>
  <c r="L31" i="186"/>
  <c r="L13" i="185"/>
  <c r="L56" i="179"/>
  <c r="L86" i="179"/>
  <c r="L172" i="179"/>
  <c r="J75" i="178"/>
  <c r="L57" i="178"/>
  <c r="J91" i="178"/>
  <c r="L173" i="178"/>
  <c r="L87" i="178"/>
  <c r="L132" i="178"/>
  <c r="L12" i="177"/>
  <c r="L172" i="177"/>
  <c r="L86" i="177"/>
  <c r="L12" i="176"/>
  <c r="J105" i="176"/>
  <c r="L173" i="176"/>
  <c r="L87" i="176"/>
  <c r="L12" i="166"/>
  <c r="J45" i="166"/>
  <c r="L86" i="166"/>
  <c r="L172" i="166"/>
  <c r="J45" i="165"/>
  <c r="L13" i="165"/>
  <c r="L116" i="164"/>
  <c r="L31" i="164"/>
  <c r="L13" i="150"/>
  <c r="J17" i="150"/>
  <c r="L12" i="150"/>
  <c r="D3" i="153"/>
  <c r="E3" i="153" s="1"/>
  <c r="F3" i="153" s="1"/>
  <c r="G3" i="153" s="1"/>
  <c r="H3" i="153" s="1"/>
  <c r="I3" i="153" s="1"/>
  <c r="C3" i="154" s="1"/>
  <c r="L13" i="198"/>
  <c r="L132" i="198"/>
  <c r="L12" i="196"/>
  <c r="L13" i="196"/>
  <c r="D77" i="151" l="1"/>
  <c r="E77" i="151" s="1"/>
  <c r="F77" i="151" s="1"/>
  <c r="G77" i="151" s="1"/>
  <c r="H77" i="151" s="1"/>
  <c r="I77" i="151" s="1"/>
  <c r="C107" i="151"/>
  <c r="D47" i="152"/>
  <c r="E47" i="152" s="1"/>
  <c r="F47" i="152" s="1"/>
  <c r="G47" i="152" s="1"/>
  <c r="H47" i="152" s="1"/>
  <c r="I47" i="152" s="1"/>
  <c r="C77" i="152"/>
  <c r="C47" i="154"/>
  <c r="D3" i="154"/>
  <c r="E3" i="154" s="1"/>
  <c r="F3" i="154" s="1"/>
  <c r="G3" i="154" s="1"/>
  <c r="H3" i="154" s="1"/>
  <c r="I3" i="154" s="1"/>
  <c r="C3" i="155" s="1"/>
  <c r="C47" i="155" s="1"/>
  <c r="D47" i="153"/>
  <c r="E47" i="153" s="1"/>
  <c r="F47" i="153" s="1"/>
  <c r="G47" i="153" s="1"/>
  <c r="H47" i="153" s="1"/>
  <c r="I47" i="153" s="1"/>
  <c r="C77" i="153"/>
  <c r="C77" i="155" l="1"/>
  <c r="D47" i="155"/>
  <c r="E47" i="155" s="1"/>
  <c r="F47" i="155" s="1"/>
  <c r="G47" i="155" s="1"/>
  <c r="H47" i="155" s="1"/>
  <c r="I47" i="155" s="1"/>
  <c r="C107" i="152"/>
  <c r="D77" i="152"/>
  <c r="E77" i="152" s="1"/>
  <c r="F77" i="152" s="1"/>
  <c r="G77" i="152" s="1"/>
  <c r="H77" i="152" s="1"/>
  <c r="I77" i="152" s="1"/>
  <c r="C123" i="151"/>
  <c r="D123" i="151" s="1"/>
  <c r="E123" i="151" s="1"/>
  <c r="F123" i="151" s="1"/>
  <c r="G123" i="151" s="1"/>
  <c r="H123" i="151" s="1"/>
  <c r="I123" i="151" s="1"/>
  <c r="D107" i="151"/>
  <c r="E107" i="151" s="1"/>
  <c r="F107" i="151" s="1"/>
  <c r="G107" i="151" s="1"/>
  <c r="H107" i="151" s="1"/>
  <c r="I107" i="151" s="1"/>
  <c r="D3" i="155"/>
  <c r="E3" i="155" s="1"/>
  <c r="F3" i="155" s="1"/>
  <c r="G3" i="155" s="1"/>
  <c r="H3" i="155" s="1"/>
  <c r="I3" i="155" s="1"/>
  <c r="C3" i="156" s="1"/>
  <c r="C47" i="156" s="1"/>
  <c r="D77" i="153"/>
  <c r="E77" i="153" s="1"/>
  <c r="F77" i="153" s="1"/>
  <c r="G77" i="153" s="1"/>
  <c r="H77" i="153" s="1"/>
  <c r="I77" i="153" s="1"/>
  <c r="C107" i="153"/>
  <c r="D47" i="154"/>
  <c r="E47" i="154" s="1"/>
  <c r="F47" i="154" s="1"/>
  <c r="G47" i="154" s="1"/>
  <c r="H47" i="154" s="1"/>
  <c r="I47" i="154" s="1"/>
  <c r="C77" i="154"/>
  <c r="C77" i="156" l="1"/>
  <c r="D47" i="156"/>
  <c r="E47" i="156" s="1"/>
  <c r="F47" i="156" s="1"/>
  <c r="G47" i="156" s="1"/>
  <c r="H47" i="156" s="1"/>
  <c r="I47" i="156" s="1"/>
  <c r="C107" i="155"/>
  <c r="D77" i="155"/>
  <c r="E77" i="155" s="1"/>
  <c r="F77" i="155" s="1"/>
  <c r="G77" i="155" s="1"/>
  <c r="H77" i="155" s="1"/>
  <c r="I77" i="155" s="1"/>
  <c r="C123" i="152"/>
  <c r="D123" i="152" s="1"/>
  <c r="E123" i="152" s="1"/>
  <c r="F123" i="152" s="1"/>
  <c r="G123" i="152" s="1"/>
  <c r="H123" i="152" s="1"/>
  <c r="I123" i="152" s="1"/>
  <c r="D107" i="152"/>
  <c r="E107" i="152" s="1"/>
  <c r="F107" i="152" s="1"/>
  <c r="G107" i="152" s="1"/>
  <c r="H107" i="152" s="1"/>
  <c r="I107" i="152" s="1"/>
  <c r="D77" i="154"/>
  <c r="E77" i="154" s="1"/>
  <c r="F77" i="154" s="1"/>
  <c r="G77" i="154" s="1"/>
  <c r="H77" i="154" s="1"/>
  <c r="I77" i="154" s="1"/>
  <c r="C107" i="154"/>
  <c r="D107" i="153"/>
  <c r="E107" i="153" s="1"/>
  <c r="F107" i="153" s="1"/>
  <c r="G107" i="153" s="1"/>
  <c r="H107" i="153" s="1"/>
  <c r="I107" i="153" s="1"/>
  <c r="C123" i="153"/>
  <c r="D123" i="153" s="1"/>
  <c r="E123" i="153" s="1"/>
  <c r="F123" i="153" s="1"/>
  <c r="G123" i="153" s="1"/>
  <c r="H123" i="153" s="1"/>
  <c r="I123" i="153" s="1"/>
  <c r="D3" i="156"/>
  <c r="E3" i="156" s="1"/>
  <c r="F3" i="156" s="1"/>
  <c r="G3" i="156" s="1"/>
  <c r="H3" i="156" s="1"/>
  <c r="I3" i="156" s="1"/>
  <c r="C3" i="157" s="1"/>
  <c r="C47" i="157" s="1"/>
  <c r="C77" i="157" l="1"/>
  <c r="D47" i="157"/>
  <c r="E47" i="157" s="1"/>
  <c r="F47" i="157" s="1"/>
  <c r="G47" i="157" s="1"/>
  <c r="H47" i="157" s="1"/>
  <c r="I47" i="157" s="1"/>
  <c r="D107" i="155"/>
  <c r="E107" i="155" s="1"/>
  <c r="F107" i="155" s="1"/>
  <c r="G107" i="155" s="1"/>
  <c r="H107" i="155" s="1"/>
  <c r="I107" i="155" s="1"/>
  <c r="C123" i="155"/>
  <c r="D123" i="155" s="1"/>
  <c r="E123" i="155" s="1"/>
  <c r="F123" i="155" s="1"/>
  <c r="G123" i="155" s="1"/>
  <c r="H123" i="155" s="1"/>
  <c r="I123" i="155" s="1"/>
  <c r="D77" i="156"/>
  <c r="E77" i="156" s="1"/>
  <c r="F77" i="156" s="1"/>
  <c r="G77" i="156" s="1"/>
  <c r="H77" i="156" s="1"/>
  <c r="I77" i="156" s="1"/>
  <c r="C107" i="156"/>
  <c r="D107" i="154"/>
  <c r="E107" i="154" s="1"/>
  <c r="F107" i="154" s="1"/>
  <c r="G107" i="154" s="1"/>
  <c r="H107" i="154" s="1"/>
  <c r="I107" i="154" s="1"/>
  <c r="C123" i="154"/>
  <c r="D123" i="154" s="1"/>
  <c r="E123" i="154" s="1"/>
  <c r="F123" i="154" s="1"/>
  <c r="G123" i="154" s="1"/>
  <c r="H123" i="154" s="1"/>
  <c r="I123" i="154" s="1"/>
  <c r="D3" i="157"/>
  <c r="E3" i="157" s="1"/>
  <c r="F3" i="157" s="1"/>
  <c r="G3" i="157" s="1"/>
  <c r="H3" i="157" s="1"/>
  <c r="I3" i="157" s="1"/>
  <c r="C3" i="158" s="1"/>
  <c r="C47" i="158" s="1"/>
  <c r="C123" i="156" l="1"/>
  <c r="D123" i="156" s="1"/>
  <c r="E123" i="156" s="1"/>
  <c r="F123" i="156" s="1"/>
  <c r="G123" i="156" s="1"/>
  <c r="H123" i="156" s="1"/>
  <c r="I123" i="156" s="1"/>
  <c r="D107" i="156"/>
  <c r="E107" i="156" s="1"/>
  <c r="F107" i="156" s="1"/>
  <c r="G107" i="156" s="1"/>
  <c r="H107" i="156" s="1"/>
  <c r="I107" i="156" s="1"/>
  <c r="C77" i="158"/>
  <c r="D47" i="158"/>
  <c r="E47" i="158" s="1"/>
  <c r="F47" i="158" s="1"/>
  <c r="G47" i="158" s="1"/>
  <c r="H47" i="158" s="1"/>
  <c r="I47" i="158" s="1"/>
  <c r="C107" i="157"/>
  <c r="D77" i="157"/>
  <c r="E77" i="157" s="1"/>
  <c r="F77" i="157" s="1"/>
  <c r="G77" i="157" s="1"/>
  <c r="H77" i="157" s="1"/>
  <c r="I77" i="157" s="1"/>
  <c r="D3" i="158"/>
  <c r="E3" i="158" s="1"/>
  <c r="F3" i="158" s="1"/>
  <c r="G3" i="158" s="1"/>
  <c r="H3" i="158" s="1"/>
  <c r="I3" i="158" s="1"/>
  <c r="C3" i="159" s="1"/>
  <c r="C47" i="159" s="1"/>
  <c r="C77" i="159" l="1"/>
  <c r="D47" i="159"/>
  <c r="E47" i="159" s="1"/>
  <c r="F47" i="159" s="1"/>
  <c r="G47" i="159" s="1"/>
  <c r="H47" i="159" s="1"/>
  <c r="I47" i="159" s="1"/>
  <c r="D107" i="157"/>
  <c r="E107" i="157" s="1"/>
  <c r="F107" i="157" s="1"/>
  <c r="G107" i="157" s="1"/>
  <c r="H107" i="157" s="1"/>
  <c r="I107" i="157" s="1"/>
  <c r="C123" i="157"/>
  <c r="D123" i="157" s="1"/>
  <c r="E123" i="157" s="1"/>
  <c r="F123" i="157" s="1"/>
  <c r="G123" i="157" s="1"/>
  <c r="H123" i="157" s="1"/>
  <c r="I123" i="157" s="1"/>
  <c r="C107" i="158"/>
  <c r="D77" i="158"/>
  <c r="E77" i="158" s="1"/>
  <c r="F77" i="158" s="1"/>
  <c r="G77" i="158" s="1"/>
  <c r="H77" i="158" s="1"/>
  <c r="I77" i="158" s="1"/>
  <c r="D3" i="159"/>
  <c r="E3" i="159" s="1"/>
  <c r="F3" i="159" s="1"/>
  <c r="G3" i="159" s="1"/>
  <c r="H3" i="159" s="1"/>
  <c r="I3" i="159" s="1"/>
  <c r="C3" i="160" s="1"/>
  <c r="C47" i="160" s="1"/>
  <c r="C77" i="160" l="1"/>
  <c r="D47" i="160"/>
  <c r="E47" i="160" s="1"/>
  <c r="F47" i="160" s="1"/>
  <c r="G47" i="160" s="1"/>
  <c r="H47" i="160" s="1"/>
  <c r="I47" i="160" s="1"/>
  <c r="D107" i="158"/>
  <c r="E107" i="158" s="1"/>
  <c r="F107" i="158" s="1"/>
  <c r="G107" i="158" s="1"/>
  <c r="H107" i="158" s="1"/>
  <c r="I107" i="158" s="1"/>
  <c r="C123" i="158"/>
  <c r="D123" i="158" s="1"/>
  <c r="E123" i="158" s="1"/>
  <c r="F123" i="158" s="1"/>
  <c r="G123" i="158" s="1"/>
  <c r="H123" i="158" s="1"/>
  <c r="I123" i="158" s="1"/>
  <c r="C107" i="159"/>
  <c r="D77" i="159"/>
  <c r="E77" i="159" s="1"/>
  <c r="F77" i="159" s="1"/>
  <c r="G77" i="159" s="1"/>
  <c r="H77" i="159" s="1"/>
  <c r="I77" i="159" s="1"/>
  <c r="D3" i="160"/>
  <c r="E3" i="160" s="1"/>
  <c r="F3" i="160" s="1"/>
  <c r="G3" i="160" s="1"/>
  <c r="H3" i="160" s="1"/>
  <c r="I3" i="160" s="1"/>
  <c r="C3" i="161" s="1"/>
  <c r="C47" i="161" s="1"/>
  <c r="C77" i="161" l="1"/>
  <c r="D47" i="161"/>
  <c r="E47" i="161" s="1"/>
  <c r="F47" i="161" s="1"/>
  <c r="G47" i="161" s="1"/>
  <c r="H47" i="161" s="1"/>
  <c r="I47" i="161" s="1"/>
  <c r="D107" i="159"/>
  <c r="E107" i="159" s="1"/>
  <c r="F107" i="159" s="1"/>
  <c r="G107" i="159" s="1"/>
  <c r="H107" i="159" s="1"/>
  <c r="I107" i="159" s="1"/>
  <c r="C123" i="159"/>
  <c r="D123" i="159" s="1"/>
  <c r="E123" i="159" s="1"/>
  <c r="F123" i="159" s="1"/>
  <c r="G123" i="159" s="1"/>
  <c r="H123" i="159" s="1"/>
  <c r="I123" i="159" s="1"/>
  <c r="C107" i="160"/>
  <c r="D77" i="160"/>
  <c r="E77" i="160" s="1"/>
  <c r="F77" i="160" s="1"/>
  <c r="G77" i="160" s="1"/>
  <c r="H77" i="160" s="1"/>
  <c r="I77" i="160" s="1"/>
  <c r="D3" i="161"/>
  <c r="E3" i="161" s="1"/>
  <c r="F3" i="161" s="1"/>
  <c r="G3" i="161" s="1"/>
  <c r="H3" i="161" s="1"/>
  <c r="I3" i="161" s="1"/>
  <c r="C3" i="162" s="1"/>
  <c r="C47" i="162" s="1"/>
  <c r="C77" i="162" l="1"/>
  <c r="D47" i="162"/>
  <c r="E47" i="162" s="1"/>
  <c r="F47" i="162" s="1"/>
  <c r="G47" i="162" s="1"/>
  <c r="H47" i="162" s="1"/>
  <c r="I47" i="162" s="1"/>
  <c r="D107" i="160"/>
  <c r="E107" i="160" s="1"/>
  <c r="F107" i="160" s="1"/>
  <c r="G107" i="160" s="1"/>
  <c r="H107" i="160" s="1"/>
  <c r="I107" i="160" s="1"/>
  <c r="C123" i="160"/>
  <c r="D123" i="160" s="1"/>
  <c r="E123" i="160" s="1"/>
  <c r="F123" i="160" s="1"/>
  <c r="G123" i="160" s="1"/>
  <c r="H123" i="160" s="1"/>
  <c r="I123" i="160" s="1"/>
  <c r="C107" i="161"/>
  <c r="D77" i="161"/>
  <c r="E77" i="161" s="1"/>
  <c r="F77" i="161" s="1"/>
  <c r="G77" i="161" s="1"/>
  <c r="H77" i="161" s="1"/>
  <c r="I77" i="161" s="1"/>
  <c r="D3" i="162"/>
  <c r="E3" i="162" s="1"/>
  <c r="F3" i="162" s="1"/>
  <c r="G3" i="162" s="1"/>
  <c r="H3" i="162" s="1"/>
  <c r="I3" i="162" s="1"/>
  <c r="C3" i="163" s="1"/>
  <c r="C47" i="163" s="1"/>
  <c r="C77" i="163" l="1"/>
  <c r="D47" i="163"/>
  <c r="E47" i="163" s="1"/>
  <c r="F47" i="163" s="1"/>
  <c r="G47" i="163" s="1"/>
  <c r="H47" i="163" s="1"/>
  <c r="I47" i="163" s="1"/>
  <c r="D107" i="161"/>
  <c r="E107" i="161" s="1"/>
  <c r="F107" i="161" s="1"/>
  <c r="G107" i="161" s="1"/>
  <c r="H107" i="161" s="1"/>
  <c r="I107" i="161" s="1"/>
  <c r="C123" i="161"/>
  <c r="D123" i="161" s="1"/>
  <c r="E123" i="161" s="1"/>
  <c r="F123" i="161" s="1"/>
  <c r="G123" i="161" s="1"/>
  <c r="H123" i="161" s="1"/>
  <c r="I123" i="161" s="1"/>
  <c r="D77" i="162"/>
  <c r="E77" i="162" s="1"/>
  <c r="F77" i="162" s="1"/>
  <c r="G77" i="162" s="1"/>
  <c r="H77" i="162" s="1"/>
  <c r="I77" i="162" s="1"/>
  <c r="C107" i="162"/>
  <c r="D3" i="163"/>
  <c r="E3" i="163" s="1"/>
  <c r="F3" i="163" s="1"/>
  <c r="G3" i="163" s="1"/>
  <c r="H3" i="163" s="1"/>
  <c r="I3" i="163" s="1"/>
  <c r="C3" i="164" s="1"/>
  <c r="C47" i="164" s="1"/>
  <c r="C123" i="162" l="1"/>
  <c r="D123" i="162" s="1"/>
  <c r="E123" i="162" s="1"/>
  <c r="F123" i="162" s="1"/>
  <c r="G123" i="162" s="1"/>
  <c r="H123" i="162" s="1"/>
  <c r="I123" i="162" s="1"/>
  <c r="D107" i="162"/>
  <c r="E107" i="162" s="1"/>
  <c r="F107" i="162" s="1"/>
  <c r="G107" i="162" s="1"/>
  <c r="H107" i="162" s="1"/>
  <c r="I107" i="162" s="1"/>
  <c r="C77" i="164"/>
  <c r="D47" i="164"/>
  <c r="E47" i="164" s="1"/>
  <c r="F47" i="164" s="1"/>
  <c r="G47" i="164" s="1"/>
  <c r="H47" i="164" s="1"/>
  <c r="I47" i="164" s="1"/>
  <c r="C107" i="163"/>
  <c r="D77" i="163"/>
  <c r="E77" i="163" s="1"/>
  <c r="F77" i="163" s="1"/>
  <c r="G77" i="163" s="1"/>
  <c r="H77" i="163" s="1"/>
  <c r="I77" i="163" s="1"/>
  <c r="D3" i="164"/>
  <c r="E3" i="164" s="1"/>
  <c r="F3" i="164" s="1"/>
  <c r="G3" i="164" s="1"/>
  <c r="H3" i="164" s="1"/>
  <c r="I3" i="164" s="1"/>
  <c r="C3" i="165" s="1"/>
  <c r="C47" i="165" s="1"/>
  <c r="C77" i="165" l="1"/>
  <c r="D47" i="165"/>
  <c r="E47" i="165" s="1"/>
  <c r="F47" i="165" s="1"/>
  <c r="G47" i="165" s="1"/>
  <c r="H47" i="165" s="1"/>
  <c r="I47" i="165" s="1"/>
  <c r="D107" i="163"/>
  <c r="E107" i="163" s="1"/>
  <c r="F107" i="163" s="1"/>
  <c r="G107" i="163" s="1"/>
  <c r="H107" i="163" s="1"/>
  <c r="I107" i="163" s="1"/>
  <c r="C123" i="163"/>
  <c r="D123" i="163" s="1"/>
  <c r="E123" i="163" s="1"/>
  <c r="F123" i="163" s="1"/>
  <c r="G123" i="163" s="1"/>
  <c r="H123" i="163" s="1"/>
  <c r="I123" i="163" s="1"/>
  <c r="C107" i="164"/>
  <c r="D77" i="164"/>
  <c r="E77" i="164" s="1"/>
  <c r="F77" i="164" s="1"/>
  <c r="G77" i="164" s="1"/>
  <c r="H77" i="164" s="1"/>
  <c r="I77" i="164" s="1"/>
  <c r="D3" i="165"/>
  <c r="E3" i="165" s="1"/>
  <c r="F3" i="165" s="1"/>
  <c r="G3" i="165" s="1"/>
  <c r="H3" i="165" s="1"/>
  <c r="I3" i="165" s="1"/>
  <c r="C3" i="166" s="1"/>
  <c r="C47" i="166" s="1"/>
  <c r="C77" i="166" l="1"/>
  <c r="D47" i="166"/>
  <c r="E47" i="166" s="1"/>
  <c r="F47" i="166" s="1"/>
  <c r="G47" i="166" s="1"/>
  <c r="H47" i="166" s="1"/>
  <c r="I47" i="166" s="1"/>
  <c r="D107" i="164"/>
  <c r="E107" i="164" s="1"/>
  <c r="F107" i="164" s="1"/>
  <c r="G107" i="164" s="1"/>
  <c r="H107" i="164" s="1"/>
  <c r="I107" i="164" s="1"/>
  <c r="C123" i="164"/>
  <c r="D123" i="164" s="1"/>
  <c r="E123" i="164" s="1"/>
  <c r="F123" i="164" s="1"/>
  <c r="G123" i="164" s="1"/>
  <c r="H123" i="164" s="1"/>
  <c r="I123" i="164" s="1"/>
  <c r="C107" i="165"/>
  <c r="D77" i="165"/>
  <c r="E77" i="165" s="1"/>
  <c r="F77" i="165" s="1"/>
  <c r="G77" i="165" s="1"/>
  <c r="H77" i="165" s="1"/>
  <c r="I77" i="165" s="1"/>
  <c r="D3" i="166"/>
  <c r="E3" i="166" s="1"/>
  <c r="F3" i="166" s="1"/>
  <c r="G3" i="166" s="1"/>
  <c r="H3" i="166" s="1"/>
  <c r="I3" i="166" s="1"/>
  <c r="C3" i="167" s="1"/>
  <c r="C47" i="167" s="1"/>
  <c r="C77" i="167" l="1"/>
  <c r="D47" i="167"/>
  <c r="E47" i="167" s="1"/>
  <c r="F47" i="167" s="1"/>
  <c r="G47" i="167" s="1"/>
  <c r="H47" i="167" s="1"/>
  <c r="I47" i="167" s="1"/>
  <c r="C123" i="165"/>
  <c r="D123" i="165" s="1"/>
  <c r="E123" i="165" s="1"/>
  <c r="F123" i="165" s="1"/>
  <c r="G123" i="165" s="1"/>
  <c r="H123" i="165" s="1"/>
  <c r="I123" i="165" s="1"/>
  <c r="D107" i="165"/>
  <c r="E107" i="165" s="1"/>
  <c r="F107" i="165" s="1"/>
  <c r="G107" i="165" s="1"/>
  <c r="H107" i="165" s="1"/>
  <c r="I107" i="165" s="1"/>
  <c r="C107" i="166"/>
  <c r="D77" i="166"/>
  <c r="E77" i="166" s="1"/>
  <c r="F77" i="166" s="1"/>
  <c r="G77" i="166" s="1"/>
  <c r="H77" i="166" s="1"/>
  <c r="I77" i="166" s="1"/>
  <c r="D3" i="167"/>
  <c r="E3" i="167" s="1"/>
  <c r="F3" i="167" s="1"/>
  <c r="G3" i="167" s="1"/>
  <c r="H3" i="167" s="1"/>
  <c r="I3" i="167" s="1"/>
  <c r="C3" i="168" s="1"/>
  <c r="C47" i="168" s="1"/>
  <c r="C77" i="168" l="1"/>
  <c r="D47" i="168"/>
  <c r="E47" i="168" s="1"/>
  <c r="F47" i="168" s="1"/>
  <c r="G47" i="168" s="1"/>
  <c r="H47" i="168" s="1"/>
  <c r="I47" i="168" s="1"/>
  <c r="C123" i="166"/>
  <c r="D123" i="166" s="1"/>
  <c r="E123" i="166" s="1"/>
  <c r="F123" i="166" s="1"/>
  <c r="G123" i="166" s="1"/>
  <c r="H123" i="166" s="1"/>
  <c r="I123" i="166" s="1"/>
  <c r="D107" i="166"/>
  <c r="E107" i="166" s="1"/>
  <c r="F107" i="166" s="1"/>
  <c r="G107" i="166" s="1"/>
  <c r="H107" i="166" s="1"/>
  <c r="I107" i="166" s="1"/>
  <c r="D77" i="167"/>
  <c r="E77" i="167" s="1"/>
  <c r="F77" i="167" s="1"/>
  <c r="G77" i="167" s="1"/>
  <c r="H77" i="167" s="1"/>
  <c r="I77" i="167" s="1"/>
  <c r="C107" i="167"/>
  <c r="D3" i="168"/>
  <c r="E3" i="168" s="1"/>
  <c r="F3" i="168" s="1"/>
  <c r="G3" i="168" s="1"/>
  <c r="H3" i="168" s="1"/>
  <c r="I3" i="168" s="1"/>
  <c r="C3" i="169" s="1"/>
  <c r="C47" i="169" s="1"/>
  <c r="C123" i="167" l="1"/>
  <c r="D123" i="167" s="1"/>
  <c r="E123" i="167" s="1"/>
  <c r="F123" i="167" s="1"/>
  <c r="G123" i="167" s="1"/>
  <c r="H123" i="167" s="1"/>
  <c r="I123" i="167" s="1"/>
  <c r="D107" i="167"/>
  <c r="E107" i="167" s="1"/>
  <c r="F107" i="167" s="1"/>
  <c r="G107" i="167" s="1"/>
  <c r="H107" i="167" s="1"/>
  <c r="I107" i="167" s="1"/>
  <c r="C77" i="169"/>
  <c r="D47" i="169"/>
  <c r="E47" i="169" s="1"/>
  <c r="F47" i="169" s="1"/>
  <c r="G47" i="169" s="1"/>
  <c r="H47" i="169" s="1"/>
  <c r="I47" i="169" s="1"/>
  <c r="C107" i="168"/>
  <c r="D77" i="168"/>
  <c r="E77" i="168" s="1"/>
  <c r="F77" i="168" s="1"/>
  <c r="G77" i="168" s="1"/>
  <c r="H77" i="168" s="1"/>
  <c r="I77" i="168" s="1"/>
  <c r="D3" i="169"/>
  <c r="E3" i="169" s="1"/>
  <c r="F3" i="169" s="1"/>
  <c r="G3" i="169" s="1"/>
  <c r="H3" i="169" s="1"/>
  <c r="I3" i="169" s="1"/>
  <c r="C3" i="170" s="1"/>
  <c r="C47" i="170" s="1"/>
  <c r="C77" i="170" l="1"/>
  <c r="D47" i="170"/>
  <c r="E47" i="170" s="1"/>
  <c r="F47" i="170" s="1"/>
  <c r="G47" i="170" s="1"/>
  <c r="H47" i="170" s="1"/>
  <c r="I47" i="170" s="1"/>
  <c r="C123" i="168"/>
  <c r="D123" i="168" s="1"/>
  <c r="E123" i="168" s="1"/>
  <c r="F123" i="168" s="1"/>
  <c r="G123" i="168" s="1"/>
  <c r="H123" i="168" s="1"/>
  <c r="I123" i="168" s="1"/>
  <c r="D107" i="168"/>
  <c r="E107" i="168" s="1"/>
  <c r="F107" i="168" s="1"/>
  <c r="G107" i="168" s="1"/>
  <c r="H107" i="168" s="1"/>
  <c r="I107" i="168" s="1"/>
  <c r="C107" i="169"/>
  <c r="D77" i="169"/>
  <c r="E77" i="169" s="1"/>
  <c r="F77" i="169" s="1"/>
  <c r="G77" i="169" s="1"/>
  <c r="H77" i="169" s="1"/>
  <c r="I77" i="169" s="1"/>
  <c r="D3" i="170"/>
  <c r="E3" i="170" s="1"/>
  <c r="F3" i="170" s="1"/>
  <c r="G3" i="170" s="1"/>
  <c r="H3" i="170" s="1"/>
  <c r="I3" i="170" s="1"/>
  <c r="C3" i="171" s="1"/>
  <c r="C47" i="171" s="1"/>
  <c r="C77" i="171" l="1"/>
  <c r="D47" i="171"/>
  <c r="E47" i="171" s="1"/>
  <c r="F47" i="171" s="1"/>
  <c r="G47" i="171" s="1"/>
  <c r="H47" i="171" s="1"/>
  <c r="I47" i="171" s="1"/>
  <c r="C123" i="169"/>
  <c r="D123" i="169" s="1"/>
  <c r="E123" i="169" s="1"/>
  <c r="F123" i="169" s="1"/>
  <c r="G123" i="169" s="1"/>
  <c r="H123" i="169" s="1"/>
  <c r="I123" i="169" s="1"/>
  <c r="D107" i="169"/>
  <c r="E107" i="169" s="1"/>
  <c r="F107" i="169" s="1"/>
  <c r="G107" i="169" s="1"/>
  <c r="H107" i="169" s="1"/>
  <c r="I107" i="169" s="1"/>
  <c r="C107" i="170"/>
  <c r="D77" i="170"/>
  <c r="E77" i="170" s="1"/>
  <c r="F77" i="170" s="1"/>
  <c r="G77" i="170" s="1"/>
  <c r="H77" i="170" s="1"/>
  <c r="I77" i="170" s="1"/>
  <c r="D3" i="171"/>
  <c r="E3" i="171" s="1"/>
  <c r="F3" i="171" s="1"/>
  <c r="G3" i="171" s="1"/>
  <c r="H3" i="171" s="1"/>
  <c r="I3" i="171" s="1"/>
  <c r="C3" i="172" s="1"/>
  <c r="C47" i="172" s="1"/>
  <c r="C77" i="172" l="1"/>
  <c r="D47" i="172"/>
  <c r="E47" i="172" s="1"/>
  <c r="F47" i="172" s="1"/>
  <c r="G47" i="172" s="1"/>
  <c r="H47" i="172" s="1"/>
  <c r="I47" i="172" s="1"/>
  <c r="C123" i="170"/>
  <c r="D123" i="170" s="1"/>
  <c r="E123" i="170" s="1"/>
  <c r="F123" i="170" s="1"/>
  <c r="G123" i="170" s="1"/>
  <c r="H123" i="170" s="1"/>
  <c r="I123" i="170" s="1"/>
  <c r="D107" i="170"/>
  <c r="E107" i="170" s="1"/>
  <c r="F107" i="170" s="1"/>
  <c r="G107" i="170" s="1"/>
  <c r="H107" i="170" s="1"/>
  <c r="I107" i="170" s="1"/>
  <c r="C107" i="171"/>
  <c r="D77" i="171"/>
  <c r="E77" i="171" s="1"/>
  <c r="F77" i="171" s="1"/>
  <c r="G77" i="171" s="1"/>
  <c r="H77" i="171" s="1"/>
  <c r="I77" i="171" s="1"/>
  <c r="D3" i="172"/>
  <c r="E3" i="172" s="1"/>
  <c r="F3" i="172" s="1"/>
  <c r="G3" i="172" s="1"/>
  <c r="H3" i="172" s="1"/>
  <c r="I3" i="172" s="1"/>
  <c r="C3" i="173" s="1"/>
  <c r="C47" i="173" s="1"/>
  <c r="C77" i="173" l="1"/>
  <c r="D47" i="173"/>
  <c r="E47" i="173" s="1"/>
  <c r="F47" i="173" s="1"/>
  <c r="G47" i="173" s="1"/>
  <c r="H47" i="173" s="1"/>
  <c r="I47" i="173" s="1"/>
  <c r="C123" i="171"/>
  <c r="D123" i="171" s="1"/>
  <c r="E123" i="171" s="1"/>
  <c r="F123" i="171" s="1"/>
  <c r="G123" i="171" s="1"/>
  <c r="H123" i="171" s="1"/>
  <c r="I123" i="171" s="1"/>
  <c r="D107" i="171"/>
  <c r="E107" i="171" s="1"/>
  <c r="F107" i="171" s="1"/>
  <c r="G107" i="171" s="1"/>
  <c r="H107" i="171" s="1"/>
  <c r="I107" i="171" s="1"/>
  <c r="C107" i="172"/>
  <c r="D77" i="172"/>
  <c r="E77" i="172" s="1"/>
  <c r="F77" i="172" s="1"/>
  <c r="G77" i="172" s="1"/>
  <c r="H77" i="172" s="1"/>
  <c r="I77" i="172" s="1"/>
  <c r="D3" i="173"/>
  <c r="E3" i="173" s="1"/>
  <c r="F3" i="173" s="1"/>
  <c r="G3" i="173" s="1"/>
  <c r="H3" i="173" s="1"/>
  <c r="I3" i="173" s="1"/>
  <c r="C3" i="174" s="1"/>
  <c r="C47" i="174" s="1"/>
  <c r="C77" i="174" l="1"/>
  <c r="D47" i="174"/>
  <c r="E47" i="174" s="1"/>
  <c r="F47" i="174" s="1"/>
  <c r="G47" i="174" s="1"/>
  <c r="H47" i="174" s="1"/>
  <c r="I47" i="174" s="1"/>
  <c r="C123" i="172"/>
  <c r="D123" i="172" s="1"/>
  <c r="E123" i="172" s="1"/>
  <c r="F123" i="172" s="1"/>
  <c r="G123" i="172" s="1"/>
  <c r="H123" i="172" s="1"/>
  <c r="I123" i="172" s="1"/>
  <c r="D107" i="172"/>
  <c r="E107" i="172" s="1"/>
  <c r="F107" i="172" s="1"/>
  <c r="G107" i="172" s="1"/>
  <c r="H107" i="172" s="1"/>
  <c r="I107" i="172" s="1"/>
  <c r="C107" i="173"/>
  <c r="D77" i="173"/>
  <c r="E77" i="173" s="1"/>
  <c r="F77" i="173" s="1"/>
  <c r="G77" i="173" s="1"/>
  <c r="H77" i="173" s="1"/>
  <c r="I77" i="173" s="1"/>
  <c r="D3" i="174"/>
  <c r="E3" i="174" s="1"/>
  <c r="F3" i="174" s="1"/>
  <c r="G3" i="174" s="1"/>
  <c r="H3" i="174" s="1"/>
  <c r="I3" i="174" s="1"/>
  <c r="C3" i="175" s="1"/>
  <c r="C47" i="175" s="1"/>
  <c r="C77" i="175" l="1"/>
  <c r="D47" i="175"/>
  <c r="E47" i="175" s="1"/>
  <c r="F47" i="175" s="1"/>
  <c r="G47" i="175" s="1"/>
  <c r="H47" i="175" s="1"/>
  <c r="I47" i="175" s="1"/>
  <c r="C123" i="173"/>
  <c r="D123" i="173" s="1"/>
  <c r="E123" i="173" s="1"/>
  <c r="F123" i="173" s="1"/>
  <c r="G123" i="173" s="1"/>
  <c r="H123" i="173" s="1"/>
  <c r="I123" i="173" s="1"/>
  <c r="D107" i="173"/>
  <c r="E107" i="173" s="1"/>
  <c r="F107" i="173" s="1"/>
  <c r="G107" i="173" s="1"/>
  <c r="H107" i="173" s="1"/>
  <c r="I107" i="173" s="1"/>
  <c r="C107" i="174"/>
  <c r="D77" i="174"/>
  <c r="E77" i="174" s="1"/>
  <c r="F77" i="174" s="1"/>
  <c r="G77" i="174" s="1"/>
  <c r="H77" i="174" s="1"/>
  <c r="I77" i="174" s="1"/>
  <c r="D3" i="175"/>
  <c r="E3" i="175" s="1"/>
  <c r="F3" i="175" s="1"/>
  <c r="G3" i="175" s="1"/>
  <c r="H3" i="175" s="1"/>
  <c r="I3" i="175" s="1"/>
  <c r="C3" i="176" s="1"/>
  <c r="C47" i="176" s="1"/>
  <c r="C77" i="176" l="1"/>
  <c r="D47" i="176"/>
  <c r="E47" i="176" s="1"/>
  <c r="F47" i="176" s="1"/>
  <c r="G47" i="176" s="1"/>
  <c r="H47" i="176" s="1"/>
  <c r="I47" i="176" s="1"/>
  <c r="C123" i="174"/>
  <c r="D123" i="174" s="1"/>
  <c r="E123" i="174" s="1"/>
  <c r="F123" i="174" s="1"/>
  <c r="G123" i="174" s="1"/>
  <c r="H123" i="174" s="1"/>
  <c r="I123" i="174" s="1"/>
  <c r="D107" i="174"/>
  <c r="E107" i="174" s="1"/>
  <c r="F107" i="174" s="1"/>
  <c r="G107" i="174" s="1"/>
  <c r="H107" i="174" s="1"/>
  <c r="I107" i="174" s="1"/>
  <c r="C107" i="175"/>
  <c r="D77" i="175"/>
  <c r="E77" i="175" s="1"/>
  <c r="F77" i="175" s="1"/>
  <c r="G77" i="175" s="1"/>
  <c r="H77" i="175" s="1"/>
  <c r="I77" i="175" s="1"/>
  <c r="D3" i="176"/>
  <c r="E3" i="176" s="1"/>
  <c r="F3" i="176" s="1"/>
  <c r="G3" i="176" s="1"/>
  <c r="H3" i="176" s="1"/>
  <c r="I3" i="176" s="1"/>
  <c r="C123" i="175" l="1"/>
  <c r="D123" i="175" s="1"/>
  <c r="E123" i="175" s="1"/>
  <c r="F123" i="175" s="1"/>
  <c r="G123" i="175" s="1"/>
  <c r="H123" i="175" s="1"/>
  <c r="I123" i="175" s="1"/>
  <c r="D107" i="175"/>
  <c r="E107" i="175" s="1"/>
  <c r="F107" i="175" s="1"/>
  <c r="G107" i="175" s="1"/>
  <c r="H107" i="175" s="1"/>
  <c r="I107" i="175" s="1"/>
  <c r="C107" i="176"/>
  <c r="D77" i="176"/>
  <c r="E77" i="176" s="1"/>
  <c r="F77" i="176" s="1"/>
  <c r="G77" i="176" s="1"/>
  <c r="H77" i="176" s="1"/>
  <c r="I77" i="176" s="1"/>
  <c r="C3" i="177"/>
  <c r="C47" i="177" s="1"/>
  <c r="D3" i="177"/>
  <c r="E3" i="177" s="1"/>
  <c r="F3" i="177" s="1"/>
  <c r="G3" i="177" s="1"/>
  <c r="H3" i="177" s="1"/>
  <c r="I3" i="177" s="1"/>
  <c r="C3" i="178" s="1"/>
  <c r="C47" i="178" s="1"/>
  <c r="C77" i="178" l="1"/>
  <c r="D47" i="178"/>
  <c r="E47" i="178" s="1"/>
  <c r="F47" i="178" s="1"/>
  <c r="G47" i="178" s="1"/>
  <c r="H47" i="178" s="1"/>
  <c r="I47" i="178" s="1"/>
  <c r="C77" i="177"/>
  <c r="D47" i="177"/>
  <c r="E47" i="177" s="1"/>
  <c r="F47" i="177" s="1"/>
  <c r="G47" i="177" s="1"/>
  <c r="H47" i="177" s="1"/>
  <c r="I47" i="177" s="1"/>
  <c r="C123" i="176"/>
  <c r="D123" i="176" s="1"/>
  <c r="E123" i="176" s="1"/>
  <c r="F123" i="176" s="1"/>
  <c r="G123" i="176" s="1"/>
  <c r="H123" i="176" s="1"/>
  <c r="I123" i="176" s="1"/>
  <c r="D107" i="176"/>
  <c r="E107" i="176" s="1"/>
  <c r="F107" i="176" s="1"/>
  <c r="G107" i="176" s="1"/>
  <c r="H107" i="176" s="1"/>
  <c r="I107" i="176" s="1"/>
  <c r="D3" i="178"/>
  <c r="E3" i="178" s="1"/>
  <c r="F3" i="178" s="1"/>
  <c r="G3" i="178" s="1"/>
  <c r="H3" i="178" s="1"/>
  <c r="I3" i="178" s="1"/>
  <c r="C3" i="179" s="1"/>
  <c r="C47" i="179" s="1"/>
  <c r="C77" i="179" l="1"/>
  <c r="D47" i="179"/>
  <c r="E47" i="179" s="1"/>
  <c r="F47" i="179" s="1"/>
  <c r="G47" i="179" s="1"/>
  <c r="H47" i="179" s="1"/>
  <c r="I47" i="179" s="1"/>
  <c r="C107" i="177"/>
  <c r="D77" i="177"/>
  <c r="E77" i="177" s="1"/>
  <c r="F77" i="177" s="1"/>
  <c r="G77" i="177" s="1"/>
  <c r="H77" i="177" s="1"/>
  <c r="I77" i="177" s="1"/>
  <c r="C107" i="178"/>
  <c r="D77" i="178"/>
  <c r="E77" i="178" s="1"/>
  <c r="F77" i="178" s="1"/>
  <c r="G77" i="178" s="1"/>
  <c r="H77" i="178" s="1"/>
  <c r="I77" i="178" s="1"/>
  <c r="D3" i="179"/>
  <c r="E3" i="179" s="1"/>
  <c r="F3" i="179" s="1"/>
  <c r="G3" i="179" s="1"/>
  <c r="H3" i="179" s="1"/>
  <c r="I3" i="179" s="1"/>
  <c r="C3" i="180" s="1"/>
  <c r="C47" i="180" s="1"/>
  <c r="C77" i="180" l="1"/>
  <c r="D47" i="180"/>
  <c r="E47" i="180" s="1"/>
  <c r="F47" i="180" s="1"/>
  <c r="G47" i="180" s="1"/>
  <c r="H47" i="180" s="1"/>
  <c r="I47" i="180" s="1"/>
  <c r="D107" i="178"/>
  <c r="E107" i="178" s="1"/>
  <c r="F107" i="178" s="1"/>
  <c r="G107" i="178" s="1"/>
  <c r="H107" i="178" s="1"/>
  <c r="I107" i="178" s="1"/>
  <c r="C123" i="178"/>
  <c r="D123" i="178" s="1"/>
  <c r="E123" i="178" s="1"/>
  <c r="F123" i="178" s="1"/>
  <c r="G123" i="178" s="1"/>
  <c r="H123" i="178" s="1"/>
  <c r="I123" i="178" s="1"/>
  <c r="C123" i="177"/>
  <c r="D123" i="177" s="1"/>
  <c r="E123" i="177" s="1"/>
  <c r="F123" i="177" s="1"/>
  <c r="G123" i="177" s="1"/>
  <c r="H123" i="177" s="1"/>
  <c r="I123" i="177" s="1"/>
  <c r="D107" i="177"/>
  <c r="E107" i="177" s="1"/>
  <c r="F107" i="177" s="1"/>
  <c r="G107" i="177" s="1"/>
  <c r="H107" i="177" s="1"/>
  <c r="I107" i="177" s="1"/>
  <c r="C107" i="179"/>
  <c r="D77" i="179"/>
  <c r="E77" i="179" s="1"/>
  <c r="F77" i="179" s="1"/>
  <c r="G77" i="179" s="1"/>
  <c r="H77" i="179" s="1"/>
  <c r="I77" i="179" s="1"/>
  <c r="D3" i="180"/>
  <c r="E3" i="180" s="1"/>
  <c r="F3" i="180" s="1"/>
  <c r="G3" i="180" s="1"/>
  <c r="H3" i="180" s="1"/>
  <c r="I3" i="180" s="1"/>
  <c r="C3" i="181" s="1"/>
  <c r="C47" i="181" s="1"/>
  <c r="C77" i="181" l="1"/>
  <c r="D47" i="181"/>
  <c r="E47" i="181" s="1"/>
  <c r="F47" i="181" s="1"/>
  <c r="G47" i="181" s="1"/>
  <c r="H47" i="181" s="1"/>
  <c r="I47" i="181" s="1"/>
  <c r="D107" i="179"/>
  <c r="E107" i="179" s="1"/>
  <c r="F107" i="179" s="1"/>
  <c r="G107" i="179" s="1"/>
  <c r="H107" i="179" s="1"/>
  <c r="I107" i="179" s="1"/>
  <c r="C123" i="179"/>
  <c r="D123" i="179" s="1"/>
  <c r="E123" i="179" s="1"/>
  <c r="F123" i="179" s="1"/>
  <c r="G123" i="179" s="1"/>
  <c r="H123" i="179" s="1"/>
  <c r="I123" i="179" s="1"/>
  <c r="C107" i="180"/>
  <c r="D77" i="180"/>
  <c r="E77" i="180" s="1"/>
  <c r="F77" i="180" s="1"/>
  <c r="G77" i="180" s="1"/>
  <c r="H77" i="180" s="1"/>
  <c r="I77" i="180" s="1"/>
  <c r="D3" i="181"/>
  <c r="E3" i="181" s="1"/>
  <c r="F3" i="181" s="1"/>
  <c r="G3" i="181" s="1"/>
  <c r="H3" i="181" s="1"/>
  <c r="I3" i="181" s="1"/>
  <c r="C3" i="182" s="1"/>
  <c r="C47" i="182" s="1"/>
  <c r="C77" i="182" l="1"/>
  <c r="D47" i="182"/>
  <c r="E47" i="182" s="1"/>
  <c r="F47" i="182" s="1"/>
  <c r="G47" i="182" s="1"/>
  <c r="H47" i="182" s="1"/>
  <c r="I47" i="182" s="1"/>
  <c r="D107" i="180"/>
  <c r="E107" i="180" s="1"/>
  <c r="F107" i="180" s="1"/>
  <c r="G107" i="180" s="1"/>
  <c r="H107" i="180" s="1"/>
  <c r="I107" i="180" s="1"/>
  <c r="C123" i="180"/>
  <c r="D123" i="180" s="1"/>
  <c r="E123" i="180" s="1"/>
  <c r="F123" i="180" s="1"/>
  <c r="G123" i="180" s="1"/>
  <c r="H123" i="180" s="1"/>
  <c r="I123" i="180" s="1"/>
  <c r="D77" i="181"/>
  <c r="E77" i="181" s="1"/>
  <c r="F77" i="181" s="1"/>
  <c r="G77" i="181" s="1"/>
  <c r="H77" i="181" s="1"/>
  <c r="I77" i="181" s="1"/>
  <c r="C107" i="181"/>
  <c r="D3" i="182"/>
  <c r="E3" i="182" s="1"/>
  <c r="F3" i="182" s="1"/>
  <c r="G3" i="182" s="1"/>
  <c r="H3" i="182" s="1"/>
  <c r="I3" i="182" s="1"/>
  <c r="C3" i="183" s="1"/>
  <c r="C47" i="183" s="1"/>
  <c r="C77" i="183" l="1"/>
  <c r="D47" i="183"/>
  <c r="E47" i="183" s="1"/>
  <c r="F47" i="183" s="1"/>
  <c r="G47" i="183" s="1"/>
  <c r="H47" i="183" s="1"/>
  <c r="I47" i="183" s="1"/>
  <c r="D77" i="182"/>
  <c r="E77" i="182" s="1"/>
  <c r="F77" i="182" s="1"/>
  <c r="G77" i="182" s="1"/>
  <c r="H77" i="182" s="1"/>
  <c r="I77" i="182" s="1"/>
  <c r="C107" i="182"/>
  <c r="C123" i="181"/>
  <c r="D123" i="181" s="1"/>
  <c r="E123" i="181" s="1"/>
  <c r="F123" i="181" s="1"/>
  <c r="G123" i="181" s="1"/>
  <c r="H123" i="181" s="1"/>
  <c r="I123" i="181" s="1"/>
  <c r="D107" i="181"/>
  <c r="E107" i="181" s="1"/>
  <c r="F107" i="181" s="1"/>
  <c r="G107" i="181" s="1"/>
  <c r="H107" i="181" s="1"/>
  <c r="I107" i="181" s="1"/>
  <c r="D3" i="183"/>
  <c r="E3" i="183" s="1"/>
  <c r="F3" i="183" s="1"/>
  <c r="G3" i="183" s="1"/>
  <c r="H3" i="183" s="1"/>
  <c r="I3" i="183" s="1"/>
  <c r="C3" i="184" s="1"/>
  <c r="C47" i="184" s="1"/>
  <c r="C77" i="184" l="1"/>
  <c r="D47" i="184"/>
  <c r="E47" i="184" s="1"/>
  <c r="F47" i="184" s="1"/>
  <c r="G47" i="184" s="1"/>
  <c r="H47" i="184" s="1"/>
  <c r="I47" i="184" s="1"/>
  <c r="C107" i="183"/>
  <c r="D77" i="183"/>
  <c r="E77" i="183" s="1"/>
  <c r="F77" i="183" s="1"/>
  <c r="G77" i="183" s="1"/>
  <c r="H77" i="183" s="1"/>
  <c r="I77" i="183" s="1"/>
  <c r="C123" i="182"/>
  <c r="D123" i="182" s="1"/>
  <c r="E123" i="182" s="1"/>
  <c r="F123" i="182" s="1"/>
  <c r="G123" i="182" s="1"/>
  <c r="H123" i="182" s="1"/>
  <c r="I123" i="182" s="1"/>
  <c r="D107" i="182"/>
  <c r="E107" i="182" s="1"/>
  <c r="F107" i="182" s="1"/>
  <c r="G107" i="182" s="1"/>
  <c r="H107" i="182" s="1"/>
  <c r="I107" i="182" s="1"/>
  <c r="D3" i="184"/>
  <c r="E3" i="184" s="1"/>
  <c r="F3" i="184" s="1"/>
  <c r="G3" i="184" s="1"/>
  <c r="H3" i="184" s="1"/>
  <c r="I3" i="184" s="1"/>
  <c r="C3" i="185" s="1"/>
  <c r="C47" i="185" s="1"/>
  <c r="C77" i="185" l="1"/>
  <c r="D47" i="185"/>
  <c r="E47" i="185" s="1"/>
  <c r="F47" i="185" s="1"/>
  <c r="G47" i="185" s="1"/>
  <c r="H47" i="185" s="1"/>
  <c r="I47" i="185" s="1"/>
  <c r="D107" i="183"/>
  <c r="E107" i="183" s="1"/>
  <c r="F107" i="183" s="1"/>
  <c r="G107" i="183" s="1"/>
  <c r="H107" i="183" s="1"/>
  <c r="I107" i="183" s="1"/>
  <c r="C123" i="183"/>
  <c r="D123" i="183" s="1"/>
  <c r="E123" i="183" s="1"/>
  <c r="F123" i="183" s="1"/>
  <c r="G123" i="183" s="1"/>
  <c r="H123" i="183" s="1"/>
  <c r="I123" i="183" s="1"/>
  <c r="D77" i="184"/>
  <c r="E77" i="184" s="1"/>
  <c r="F77" i="184" s="1"/>
  <c r="G77" i="184" s="1"/>
  <c r="H77" i="184" s="1"/>
  <c r="I77" i="184" s="1"/>
  <c r="C107" i="184"/>
  <c r="D3" i="185"/>
  <c r="E3" i="185" s="1"/>
  <c r="F3" i="185" s="1"/>
  <c r="G3" i="185" s="1"/>
  <c r="H3" i="185" s="1"/>
  <c r="I3" i="185" s="1"/>
  <c r="C3" i="186" s="1"/>
  <c r="C47" i="186" s="1"/>
  <c r="C77" i="186" l="1"/>
  <c r="D47" i="186"/>
  <c r="E47" i="186" s="1"/>
  <c r="F47" i="186" s="1"/>
  <c r="G47" i="186" s="1"/>
  <c r="H47" i="186" s="1"/>
  <c r="I47" i="186" s="1"/>
  <c r="D77" i="185"/>
  <c r="E77" i="185" s="1"/>
  <c r="F77" i="185" s="1"/>
  <c r="G77" i="185" s="1"/>
  <c r="H77" i="185" s="1"/>
  <c r="I77" i="185" s="1"/>
  <c r="C107" i="185"/>
  <c r="C123" i="184"/>
  <c r="D123" i="184" s="1"/>
  <c r="E123" i="184" s="1"/>
  <c r="F123" i="184" s="1"/>
  <c r="G123" i="184" s="1"/>
  <c r="H123" i="184" s="1"/>
  <c r="I123" i="184" s="1"/>
  <c r="D107" i="184"/>
  <c r="E107" i="184" s="1"/>
  <c r="F107" i="184" s="1"/>
  <c r="G107" i="184" s="1"/>
  <c r="H107" i="184" s="1"/>
  <c r="I107" i="184" s="1"/>
  <c r="D3" i="186"/>
  <c r="E3" i="186" s="1"/>
  <c r="F3" i="186" s="1"/>
  <c r="G3" i="186" s="1"/>
  <c r="H3" i="186" s="1"/>
  <c r="I3" i="186" s="1"/>
  <c r="C3" i="187" s="1"/>
  <c r="C47" i="187" s="1"/>
  <c r="C77" i="187" l="1"/>
  <c r="D47" i="187"/>
  <c r="E47" i="187" s="1"/>
  <c r="F47" i="187" s="1"/>
  <c r="G47" i="187" s="1"/>
  <c r="H47" i="187" s="1"/>
  <c r="I47" i="187" s="1"/>
  <c r="C107" i="186"/>
  <c r="D77" i="186"/>
  <c r="E77" i="186" s="1"/>
  <c r="F77" i="186" s="1"/>
  <c r="G77" i="186" s="1"/>
  <c r="H77" i="186" s="1"/>
  <c r="I77" i="186" s="1"/>
  <c r="C123" i="185"/>
  <c r="D123" i="185" s="1"/>
  <c r="E123" i="185" s="1"/>
  <c r="F123" i="185" s="1"/>
  <c r="G123" i="185" s="1"/>
  <c r="H123" i="185" s="1"/>
  <c r="I123" i="185" s="1"/>
  <c r="D107" i="185"/>
  <c r="E107" i="185" s="1"/>
  <c r="F107" i="185" s="1"/>
  <c r="G107" i="185" s="1"/>
  <c r="H107" i="185" s="1"/>
  <c r="I107" i="185" s="1"/>
  <c r="D3" i="187"/>
  <c r="E3" i="187" s="1"/>
  <c r="F3" i="187" s="1"/>
  <c r="G3" i="187" s="1"/>
  <c r="H3" i="187" s="1"/>
  <c r="I3" i="187" s="1"/>
  <c r="C3" i="188" s="1"/>
  <c r="C47" i="188" s="1"/>
  <c r="C77" i="188" l="1"/>
  <c r="D47" i="188"/>
  <c r="E47" i="188" s="1"/>
  <c r="F47" i="188" s="1"/>
  <c r="G47" i="188" s="1"/>
  <c r="H47" i="188" s="1"/>
  <c r="I47" i="188" s="1"/>
  <c r="D107" i="186"/>
  <c r="E107" i="186" s="1"/>
  <c r="F107" i="186" s="1"/>
  <c r="G107" i="186" s="1"/>
  <c r="H107" i="186" s="1"/>
  <c r="I107" i="186" s="1"/>
  <c r="C123" i="186"/>
  <c r="D123" i="186" s="1"/>
  <c r="E123" i="186" s="1"/>
  <c r="F123" i="186" s="1"/>
  <c r="G123" i="186" s="1"/>
  <c r="H123" i="186" s="1"/>
  <c r="I123" i="186" s="1"/>
  <c r="C107" i="187"/>
  <c r="D77" i="187"/>
  <c r="E77" i="187" s="1"/>
  <c r="F77" i="187" s="1"/>
  <c r="G77" i="187" s="1"/>
  <c r="H77" i="187" s="1"/>
  <c r="I77" i="187" s="1"/>
  <c r="D3" i="188"/>
  <c r="E3" i="188" s="1"/>
  <c r="F3" i="188" s="1"/>
  <c r="G3" i="188" s="1"/>
  <c r="H3" i="188" s="1"/>
  <c r="I3" i="188" s="1"/>
  <c r="C3" i="189" s="1"/>
  <c r="C47" i="189" s="1"/>
  <c r="C77" i="189" l="1"/>
  <c r="D47" i="189"/>
  <c r="E47" i="189" s="1"/>
  <c r="F47" i="189" s="1"/>
  <c r="G47" i="189" s="1"/>
  <c r="H47" i="189" s="1"/>
  <c r="I47" i="189" s="1"/>
  <c r="D107" i="187"/>
  <c r="E107" i="187" s="1"/>
  <c r="F107" i="187" s="1"/>
  <c r="G107" i="187" s="1"/>
  <c r="H107" i="187" s="1"/>
  <c r="I107" i="187" s="1"/>
  <c r="C123" i="187"/>
  <c r="D123" i="187" s="1"/>
  <c r="E123" i="187" s="1"/>
  <c r="F123" i="187" s="1"/>
  <c r="G123" i="187" s="1"/>
  <c r="H123" i="187" s="1"/>
  <c r="I123" i="187" s="1"/>
  <c r="C107" i="188"/>
  <c r="D77" i="188"/>
  <c r="E77" i="188" s="1"/>
  <c r="F77" i="188" s="1"/>
  <c r="G77" i="188" s="1"/>
  <c r="H77" i="188" s="1"/>
  <c r="I77" i="188" s="1"/>
  <c r="D3" i="189"/>
  <c r="E3" i="189" s="1"/>
  <c r="F3" i="189" s="1"/>
  <c r="G3" i="189" s="1"/>
  <c r="H3" i="189" s="1"/>
  <c r="I3" i="189" s="1"/>
  <c r="C3" i="190" s="1"/>
  <c r="C47" i="190" s="1"/>
  <c r="C77" i="190" l="1"/>
  <c r="D47" i="190"/>
  <c r="E47" i="190" s="1"/>
  <c r="F47" i="190" s="1"/>
  <c r="G47" i="190" s="1"/>
  <c r="H47" i="190" s="1"/>
  <c r="I47" i="190" s="1"/>
  <c r="D107" i="188"/>
  <c r="E107" i="188" s="1"/>
  <c r="F107" i="188" s="1"/>
  <c r="G107" i="188" s="1"/>
  <c r="H107" i="188" s="1"/>
  <c r="I107" i="188" s="1"/>
  <c r="C123" i="188"/>
  <c r="D123" i="188" s="1"/>
  <c r="E123" i="188" s="1"/>
  <c r="F123" i="188" s="1"/>
  <c r="G123" i="188" s="1"/>
  <c r="H123" i="188" s="1"/>
  <c r="I123" i="188" s="1"/>
  <c r="C107" i="189"/>
  <c r="D77" i="189"/>
  <c r="E77" i="189" s="1"/>
  <c r="F77" i="189" s="1"/>
  <c r="G77" i="189" s="1"/>
  <c r="H77" i="189" s="1"/>
  <c r="I77" i="189" s="1"/>
  <c r="D3" i="190"/>
  <c r="E3" i="190" s="1"/>
  <c r="F3" i="190" s="1"/>
  <c r="G3" i="190" s="1"/>
  <c r="H3" i="190" s="1"/>
  <c r="I3" i="190" s="1"/>
  <c r="C3" i="191" s="1"/>
  <c r="C47" i="191" s="1"/>
  <c r="C77" i="191" l="1"/>
  <c r="D47" i="191"/>
  <c r="E47" i="191" s="1"/>
  <c r="F47" i="191" s="1"/>
  <c r="G47" i="191" s="1"/>
  <c r="H47" i="191" s="1"/>
  <c r="I47" i="191" s="1"/>
  <c r="D107" i="189"/>
  <c r="E107" i="189" s="1"/>
  <c r="F107" i="189" s="1"/>
  <c r="G107" i="189" s="1"/>
  <c r="H107" i="189" s="1"/>
  <c r="I107" i="189" s="1"/>
  <c r="C123" i="189"/>
  <c r="D123" i="189" s="1"/>
  <c r="E123" i="189" s="1"/>
  <c r="F123" i="189" s="1"/>
  <c r="G123" i="189" s="1"/>
  <c r="H123" i="189" s="1"/>
  <c r="I123" i="189" s="1"/>
  <c r="D77" i="190"/>
  <c r="E77" i="190" s="1"/>
  <c r="F77" i="190" s="1"/>
  <c r="G77" i="190" s="1"/>
  <c r="H77" i="190" s="1"/>
  <c r="I77" i="190" s="1"/>
  <c r="C107" i="190"/>
  <c r="D3" i="191"/>
  <c r="E3" i="191" s="1"/>
  <c r="F3" i="191" s="1"/>
  <c r="G3" i="191" s="1"/>
  <c r="H3" i="191" s="1"/>
  <c r="I3" i="191" s="1"/>
  <c r="C3" i="192" s="1"/>
  <c r="C47" i="192" s="1"/>
  <c r="C123" i="190" l="1"/>
  <c r="D123" i="190" s="1"/>
  <c r="E123" i="190" s="1"/>
  <c r="F123" i="190" s="1"/>
  <c r="G123" i="190" s="1"/>
  <c r="H123" i="190" s="1"/>
  <c r="I123" i="190" s="1"/>
  <c r="D107" i="190"/>
  <c r="E107" i="190" s="1"/>
  <c r="F107" i="190" s="1"/>
  <c r="G107" i="190" s="1"/>
  <c r="H107" i="190" s="1"/>
  <c r="I107" i="190" s="1"/>
  <c r="C77" i="192"/>
  <c r="D47" i="192"/>
  <c r="E47" i="192" s="1"/>
  <c r="F47" i="192" s="1"/>
  <c r="G47" i="192" s="1"/>
  <c r="H47" i="192" s="1"/>
  <c r="I47" i="192" s="1"/>
  <c r="C107" i="191"/>
  <c r="D77" i="191"/>
  <c r="E77" i="191" s="1"/>
  <c r="F77" i="191" s="1"/>
  <c r="G77" i="191" s="1"/>
  <c r="H77" i="191" s="1"/>
  <c r="I77" i="191" s="1"/>
  <c r="D3" i="192"/>
  <c r="E3" i="192" s="1"/>
  <c r="F3" i="192" s="1"/>
  <c r="G3" i="192" s="1"/>
  <c r="H3" i="192" s="1"/>
  <c r="I3" i="192" s="1"/>
  <c r="C3" i="203" s="1"/>
  <c r="C47" i="203" s="1"/>
  <c r="C77" i="203" l="1"/>
  <c r="D47" i="203"/>
  <c r="E47" i="203" s="1"/>
  <c r="F47" i="203" s="1"/>
  <c r="G47" i="203" s="1"/>
  <c r="H47" i="203" s="1"/>
  <c r="I47" i="203" s="1"/>
  <c r="C123" i="191"/>
  <c r="D123" i="191" s="1"/>
  <c r="E123" i="191" s="1"/>
  <c r="F123" i="191" s="1"/>
  <c r="G123" i="191" s="1"/>
  <c r="H123" i="191" s="1"/>
  <c r="I123" i="191" s="1"/>
  <c r="D107" i="191"/>
  <c r="E107" i="191" s="1"/>
  <c r="F107" i="191" s="1"/>
  <c r="G107" i="191" s="1"/>
  <c r="H107" i="191" s="1"/>
  <c r="I107" i="191" s="1"/>
  <c r="C107" i="192"/>
  <c r="D77" i="192"/>
  <c r="E77" i="192" s="1"/>
  <c r="F77" i="192" s="1"/>
  <c r="G77" i="192" s="1"/>
  <c r="H77" i="192" s="1"/>
  <c r="I77" i="192" s="1"/>
  <c r="D3" i="203"/>
  <c r="E3" i="203" s="1"/>
  <c r="F3" i="203" s="1"/>
  <c r="G3" i="203" s="1"/>
  <c r="H3" i="203" s="1"/>
  <c r="I3" i="203" s="1"/>
  <c r="C3" i="194" s="1"/>
  <c r="C47" i="194" s="1"/>
  <c r="C77" i="194" l="1"/>
  <c r="D47" i="194"/>
  <c r="E47" i="194" s="1"/>
  <c r="F47" i="194" s="1"/>
  <c r="G47" i="194" s="1"/>
  <c r="H47" i="194" s="1"/>
  <c r="I47" i="194" s="1"/>
  <c r="C123" i="192"/>
  <c r="D123" i="192" s="1"/>
  <c r="E123" i="192" s="1"/>
  <c r="F123" i="192" s="1"/>
  <c r="G123" i="192" s="1"/>
  <c r="H123" i="192" s="1"/>
  <c r="I123" i="192" s="1"/>
  <c r="D107" i="192"/>
  <c r="E107" i="192" s="1"/>
  <c r="F107" i="192" s="1"/>
  <c r="G107" i="192" s="1"/>
  <c r="H107" i="192" s="1"/>
  <c r="I107" i="192" s="1"/>
  <c r="C107" i="203"/>
  <c r="D77" i="203"/>
  <c r="E77" i="203" s="1"/>
  <c r="F77" i="203" s="1"/>
  <c r="G77" i="203" s="1"/>
  <c r="H77" i="203" s="1"/>
  <c r="I77" i="203" s="1"/>
  <c r="D3" i="194"/>
  <c r="E3" i="194" s="1"/>
  <c r="F3" i="194" s="1"/>
  <c r="G3" i="194" s="1"/>
  <c r="H3" i="194" s="1"/>
  <c r="I3" i="194" s="1"/>
  <c r="C3" i="195" s="1"/>
  <c r="C47" i="195" s="1"/>
  <c r="C77" i="195" l="1"/>
  <c r="D47" i="195"/>
  <c r="E47" i="195" s="1"/>
  <c r="F47" i="195" s="1"/>
  <c r="G47" i="195" s="1"/>
  <c r="H47" i="195" s="1"/>
  <c r="I47" i="195" s="1"/>
  <c r="C123" i="203"/>
  <c r="D123" i="203" s="1"/>
  <c r="E123" i="203" s="1"/>
  <c r="F123" i="203" s="1"/>
  <c r="G123" i="203" s="1"/>
  <c r="H123" i="203" s="1"/>
  <c r="I123" i="203" s="1"/>
  <c r="D107" i="203"/>
  <c r="E107" i="203" s="1"/>
  <c r="F107" i="203" s="1"/>
  <c r="G107" i="203" s="1"/>
  <c r="H107" i="203" s="1"/>
  <c r="I107" i="203" s="1"/>
  <c r="C107" i="194"/>
  <c r="D77" i="194"/>
  <c r="E77" i="194" s="1"/>
  <c r="F77" i="194" s="1"/>
  <c r="G77" i="194" s="1"/>
  <c r="H77" i="194" s="1"/>
  <c r="I77" i="194" s="1"/>
  <c r="D3" i="195"/>
  <c r="E3" i="195" s="1"/>
  <c r="F3" i="195" s="1"/>
  <c r="G3" i="195" s="1"/>
  <c r="H3" i="195" s="1"/>
  <c r="I3" i="195" s="1"/>
  <c r="C3" i="196" s="1"/>
  <c r="C47" i="196" s="1"/>
  <c r="C77" i="196" l="1"/>
  <c r="D47" i="196"/>
  <c r="E47" i="196" s="1"/>
  <c r="F47" i="196" s="1"/>
  <c r="G47" i="196" s="1"/>
  <c r="H47" i="196" s="1"/>
  <c r="I47" i="196" s="1"/>
  <c r="C123" i="194"/>
  <c r="D123" i="194" s="1"/>
  <c r="E123" i="194" s="1"/>
  <c r="F123" i="194" s="1"/>
  <c r="G123" i="194" s="1"/>
  <c r="H123" i="194" s="1"/>
  <c r="I123" i="194" s="1"/>
  <c r="D107" i="194"/>
  <c r="E107" i="194" s="1"/>
  <c r="F107" i="194" s="1"/>
  <c r="G107" i="194" s="1"/>
  <c r="H107" i="194" s="1"/>
  <c r="I107" i="194" s="1"/>
  <c r="D77" i="195"/>
  <c r="E77" i="195" s="1"/>
  <c r="F77" i="195" s="1"/>
  <c r="G77" i="195" s="1"/>
  <c r="H77" i="195" s="1"/>
  <c r="I77" i="195" s="1"/>
  <c r="C107" i="195"/>
  <c r="D3" i="196"/>
  <c r="E3" i="196" s="1"/>
  <c r="F3" i="196" s="1"/>
  <c r="G3" i="196" s="1"/>
  <c r="H3" i="196" s="1"/>
  <c r="I3" i="196" s="1"/>
  <c r="C3" i="197" s="1"/>
  <c r="C47" i="197" s="1"/>
  <c r="C123" i="195" l="1"/>
  <c r="D123" i="195" s="1"/>
  <c r="E123" i="195" s="1"/>
  <c r="F123" i="195" s="1"/>
  <c r="G123" i="195" s="1"/>
  <c r="H123" i="195" s="1"/>
  <c r="I123" i="195" s="1"/>
  <c r="D107" i="195"/>
  <c r="E107" i="195" s="1"/>
  <c r="F107" i="195" s="1"/>
  <c r="G107" i="195" s="1"/>
  <c r="H107" i="195" s="1"/>
  <c r="I107" i="195" s="1"/>
  <c r="C77" i="197"/>
  <c r="D47" i="197"/>
  <c r="E47" i="197" s="1"/>
  <c r="F47" i="197" s="1"/>
  <c r="G47" i="197" s="1"/>
  <c r="H47" i="197" s="1"/>
  <c r="I47" i="197" s="1"/>
  <c r="D77" i="196"/>
  <c r="E77" i="196" s="1"/>
  <c r="F77" i="196" s="1"/>
  <c r="G77" i="196" s="1"/>
  <c r="H77" i="196" s="1"/>
  <c r="I77" i="196" s="1"/>
  <c r="C107" i="196"/>
  <c r="D3" i="197"/>
  <c r="E3" i="197" s="1"/>
  <c r="F3" i="197" s="1"/>
  <c r="G3" i="197" s="1"/>
  <c r="H3" i="197" s="1"/>
  <c r="I3" i="197" s="1"/>
  <c r="C3" i="198" s="1"/>
  <c r="C47" i="198" s="1"/>
  <c r="C77" i="198" l="1"/>
  <c r="D47" i="198"/>
  <c r="E47" i="198" s="1"/>
  <c r="F47" i="198" s="1"/>
  <c r="G47" i="198" s="1"/>
  <c r="H47" i="198" s="1"/>
  <c r="I47" i="198" s="1"/>
  <c r="C123" i="196"/>
  <c r="D123" i="196" s="1"/>
  <c r="E123" i="196" s="1"/>
  <c r="F123" i="196" s="1"/>
  <c r="G123" i="196" s="1"/>
  <c r="H123" i="196" s="1"/>
  <c r="I123" i="196" s="1"/>
  <c r="D107" i="196"/>
  <c r="E107" i="196" s="1"/>
  <c r="F107" i="196" s="1"/>
  <c r="G107" i="196" s="1"/>
  <c r="H107" i="196" s="1"/>
  <c r="I107" i="196" s="1"/>
  <c r="C107" i="197"/>
  <c r="D77" i="197"/>
  <c r="E77" i="197" s="1"/>
  <c r="F77" i="197" s="1"/>
  <c r="G77" i="197" s="1"/>
  <c r="H77" i="197" s="1"/>
  <c r="I77" i="197" s="1"/>
  <c r="D3" i="198"/>
  <c r="E3" i="198" s="1"/>
  <c r="F3" i="198" s="1"/>
  <c r="G3" i="198" s="1"/>
  <c r="H3" i="198" s="1"/>
  <c r="I3" i="198" s="1"/>
  <c r="C3" i="199" s="1"/>
  <c r="C47" i="199" s="1"/>
  <c r="C77" i="199" l="1"/>
  <c r="D47" i="199"/>
  <c r="E47" i="199" s="1"/>
  <c r="F47" i="199" s="1"/>
  <c r="G47" i="199" s="1"/>
  <c r="H47" i="199" s="1"/>
  <c r="I47" i="199" s="1"/>
  <c r="D107" i="197"/>
  <c r="E107" i="197" s="1"/>
  <c r="F107" i="197" s="1"/>
  <c r="G107" i="197" s="1"/>
  <c r="H107" i="197" s="1"/>
  <c r="I107" i="197" s="1"/>
  <c r="C123" i="197"/>
  <c r="D123" i="197" s="1"/>
  <c r="E123" i="197" s="1"/>
  <c r="F123" i="197" s="1"/>
  <c r="G123" i="197" s="1"/>
  <c r="H123" i="197" s="1"/>
  <c r="I123" i="197" s="1"/>
  <c r="C107" i="198"/>
  <c r="D77" i="198"/>
  <c r="E77" i="198" s="1"/>
  <c r="F77" i="198" s="1"/>
  <c r="G77" i="198" s="1"/>
  <c r="H77" i="198" s="1"/>
  <c r="I77" i="198" s="1"/>
  <c r="D3" i="199"/>
  <c r="E3" i="199" s="1"/>
  <c r="F3" i="199" s="1"/>
  <c r="G3" i="199" s="1"/>
  <c r="H3" i="199" s="1"/>
  <c r="I3" i="199" s="1"/>
  <c r="C3" i="200" s="1"/>
  <c r="C47" i="200" s="1"/>
  <c r="C77" i="200" l="1"/>
  <c r="D47" i="200"/>
  <c r="E47" i="200" s="1"/>
  <c r="F47" i="200" s="1"/>
  <c r="G47" i="200" s="1"/>
  <c r="H47" i="200" s="1"/>
  <c r="I47" i="200" s="1"/>
  <c r="D107" i="198"/>
  <c r="E107" i="198" s="1"/>
  <c r="F107" i="198" s="1"/>
  <c r="G107" i="198" s="1"/>
  <c r="H107" i="198" s="1"/>
  <c r="I107" i="198" s="1"/>
  <c r="C123" i="198"/>
  <c r="D123" i="198" s="1"/>
  <c r="E123" i="198" s="1"/>
  <c r="F123" i="198" s="1"/>
  <c r="G123" i="198" s="1"/>
  <c r="H123" i="198" s="1"/>
  <c r="I123" i="198" s="1"/>
  <c r="C107" i="199"/>
  <c r="D77" i="199"/>
  <c r="E77" i="199" s="1"/>
  <c r="F77" i="199" s="1"/>
  <c r="G77" i="199" s="1"/>
  <c r="H77" i="199" s="1"/>
  <c r="I77" i="199" s="1"/>
  <c r="D3" i="200"/>
  <c r="E3" i="200" s="1"/>
  <c r="F3" i="200" s="1"/>
  <c r="G3" i="200" s="1"/>
  <c r="H3" i="200" s="1"/>
  <c r="I3" i="200" s="1"/>
  <c r="C3" i="201" s="1"/>
  <c r="C47" i="201" s="1"/>
  <c r="C77" i="201" l="1"/>
  <c r="D47" i="201"/>
  <c r="E47" i="201" s="1"/>
  <c r="F47" i="201" s="1"/>
  <c r="G47" i="201" s="1"/>
  <c r="H47" i="201" s="1"/>
  <c r="I47" i="201" s="1"/>
  <c r="D107" i="199"/>
  <c r="E107" i="199" s="1"/>
  <c r="F107" i="199" s="1"/>
  <c r="G107" i="199" s="1"/>
  <c r="H107" i="199" s="1"/>
  <c r="I107" i="199" s="1"/>
  <c r="C123" i="199"/>
  <c r="D123" i="199" s="1"/>
  <c r="E123" i="199" s="1"/>
  <c r="F123" i="199" s="1"/>
  <c r="G123" i="199" s="1"/>
  <c r="H123" i="199" s="1"/>
  <c r="I123" i="199" s="1"/>
  <c r="D77" i="200"/>
  <c r="E77" i="200" s="1"/>
  <c r="F77" i="200" s="1"/>
  <c r="G77" i="200" s="1"/>
  <c r="H77" i="200" s="1"/>
  <c r="I77" i="200" s="1"/>
  <c r="C107" i="200"/>
  <c r="D3" i="201"/>
  <c r="E3" i="201" s="1"/>
  <c r="F3" i="201" s="1"/>
  <c r="G3" i="201" s="1"/>
  <c r="H3" i="201" s="1"/>
  <c r="I3" i="201" s="1"/>
  <c r="D77" i="201" l="1"/>
  <c r="E77" i="201" s="1"/>
  <c r="F77" i="201" s="1"/>
  <c r="G77" i="201" s="1"/>
  <c r="H77" i="201" s="1"/>
  <c r="I77" i="201" s="1"/>
  <c r="C107" i="201"/>
  <c r="C123" i="200"/>
  <c r="D123" i="200" s="1"/>
  <c r="E123" i="200" s="1"/>
  <c r="F123" i="200" s="1"/>
  <c r="G123" i="200" s="1"/>
  <c r="H123" i="200" s="1"/>
  <c r="I123" i="200" s="1"/>
  <c r="D107" i="200"/>
  <c r="E107" i="200" s="1"/>
  <c r="F107" i="200" s="1"/>
  <c r="G107" i="200" s="1"/>
  <c r="H107" i="200" s="1"/>
  <c r="I107" i="200" s="1"/>
  <c r="C123" i="201" l="1"/>
  <c r="D123" i="201" s="1"/>
  <c r="E123" i="201" s="1"/>
  <c r="F123" i="201" s="1"/>
  <c r="G123" i="201" s="1"/>
  <c r="H123" i="201" s="1"/>
  <c r="I123" i="201" s="1"/>
  <c r="D107" i="201"/>
  <c r="E107" i="201" s="1"/>
  <c r="F107" i="201" s="1"/>
  <c r="G107" i="201" s="1"/>
  <c r="H107" i="201" s="1"/>
  <c r="I107" i="20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5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BGS#1 trip by Sum Elect. Proct. TR016 for 2.15 hours
- KGS#1, 2 trip by Over/Under Frequency (81) Trip for 1.67 &amp; 1.72 hours
</t>
        </r>
      </text>
    </comment>
    <comment ref="I8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BGS#1 trip by Sum Elect. Proct. TR016 for 2.15 hours
- KGS#1, 2 trip by Over/Under Frequency (81) Trip for 1.67 &amp; 1.72 hours
</t>
        </r>
      </text>
    </comment>
    <comment ref="I9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BGS#1 trip by Sum Elect. Proct. TR016 for 2.15 hours
- KGS#1, 2 trip by Over/Under Frequency (81) Trip for 1.67 &amp; 1.72 hours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Check MTX Winding Temp. X1 sensor erratic &amp; Replaced Filter 
Gen. Carbon Dust Extractor Fan. During FCE#4 PM check 4 hrs. </t>
        </r>
      </text>
    </comment>
    <comment ref="E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to SNL due to split to FCE grid</t>
        </r>
      </text>
    </comment>
    <comment ref="E2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to SNL due to split Auxialiary power from LGS#1 to LGS#2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5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S/Down 10 hrs for Check &amp; repair turbine guide bearing device during 
FCE#1 S/down.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7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SNL due to prepare split to Auxiliary grid// LGS#2.</t>
        </r>
      </text>
    </comment>
    <comment ref="C2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SNL due to prepare split to FCE’s grid. </t>
        </r>
      </text>
    </comment>
    <comment ref="E50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for re-check bolts on cover of Turbine Guide Bearing</t>
        </r>
      </text>
    </comment>
    <comment ref="G80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KGS#1 S/Down 4 days for wicket gate botton bushing check &amp; recondition. </t>
        </r>
      </text>
    </comment>
    <comment ref="F95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KGS#2 stand by for split bus from Bus A31 to Bus A32.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6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shutdown due to check TGB cover bold.</t>
        </r>
      </text>
    </comment>
    <comment ref="C80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KGS#1 S/Down 4 days for wicket gate botton bushing check &amp; recondition. </t>
        </r>
      </text>
    </comment>
    <comment ref="D94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down for checking TGB Oil Level. </t>
        </r>
      </text>
    </comment>
    <comment ref="F9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shut down for check water leaks &amp; install wilden pump on Turbine 
Guide Bearing Oil pot.</t>
        </r>
      </text>
    </comment>
    <comment ref="D97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tripped to Stand still by TGB oil High alarm QSD Relay was energized. </t>
        </r>
      </text>
    </comment>
    <comment ref="F97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tripped to Stand still by TGB oil High alarm QSD Relay was energized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5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12:31 A3-G4 CB was tried to closed but fail then following A3-L3 CB, A3-T1, A3-G1, A3-G2, A3-G3 CB were open trip 
 Note: FCE#2 trip under voltage &amp; FCE#3-4 trip by load shedding </t>
        </r>
      </text>
    </comment>
    <comment ref="D67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8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16:42 KRB 52-G1 CB was opened. KGS#1 standby mode for swicthing to BUS A31. </t>
        </r>
      </text>
    </comment>
    <comment ref="D83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97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04:56 A3L4 CB, A3T1 CB, A3G3 CB, A3G4 CB, BGS 52-G2 CB, KGS 52-G1 CB &amp; KGS 52-G2 CB trip. 
 Note: 
 1. FCE#2,3,4 trip to Load Shedding. 
 2. BGS#2 trip to Turbine Operation. 
 3. KGS#1 &amp; KGS#2 trip to Standstill.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3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Standby due Fce low load </t>
        </r>
      </text>
    </comment>
    <comment ref="I50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for ROV inspection at tail race &amp; intake gate BGS#1-2</t>
        </r>
      </text>
    </comment>
    <comment ref="I6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 down for ROV inspection at tail race &amp; intake gate BGS#1-2</t>
        </r>
      </text>
    </comment>
    <comment ref="I65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Standby due Fce low load </t>
        </r>
      </text>
    </comment>
    <comment ref="F94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shut down during FCE#2 shutdown Q1 2018.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9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G23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G37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G53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G67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G83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C97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 by LG4 DTT RECIVED (G2 BF / T2 PROTECTION</t>
        </r>
      </text>
    </comment>
    <comment ref="G9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7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 52-G2 CB opened. BGS#2 trip to standstill. 
 Alarm: 1. Node 4 Slot 2 CFM Speed Module DI Fault. 
 2. Node 1 Slot 7 DI Fault. 
 3. Node 1 Slot 6 DI Fault. 
 4. Module Fault to Quick Shutdown. 
 5. DI Fault Trip Imminent. 
 6. CNBR Node 2 Fault or Communication Loss. </t>
        </r>
      </text>
    </comment>
    <comment ref="F80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for recheck wiring &amp; cable connection MTX, Test protection relay 
Line LG3 &amp; PM Check</t>
        </r>
      </text>
    </comment>
    <comment ref="F9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 to T/O due to FCE#1-3 trip at the same time &amp; FCE#4 check.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for switching to FCE’s grid</t>
        </r>
      </text>
    </comment>
    <comment ref="H7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SNL for split to aux.grid via bus A12//Line#1</t>
        </r>
      </text>
    </comment>
    <comment ref="I64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S/Down for retightening connection cable on bushing Main Transformer</t>
        </r>
      </text>
    </comment>
    <comment ref="F65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standby for switching to aux. grid</t>
        </r>
      </text>
    </comment>
    <comment ref="H65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standby SNL for split to FCE’s grid via Bus A32//Line#4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Rajab</author>
  </authors>
  <commentList>
    <comment ref="E8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KGS#1 unplan S/Down for check oil TGB for 6.48 hours.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 for replace O-ring Governor Hydraulic Proportional Valve, connect ION 
Meter System &amp; PM Check</t>
        </r>
      </text>
    </comment>
    <comment ref="E7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FCE’s grid.</t>
        </r>
      </text>
    </comment>
    <comment ref="H7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 grid. </t>
        </r>
      </text>
    </comment>
    <comment ref="H20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S/Down for Gov. High Pressure Tank safety v/v replacement (certification)</t>
        </r>
      </text>
    </comment>
    <comment ref="E21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standby due to prepare split to Auxiliary grid. </t>
        </r>
      </text>
    </comment>
    <comment ref="F21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standby due to prepare split to Auxiliary grid. </t>
        </r>
      </text>
    </comment>
    <comment ref="G50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Major Shut Down during FCE#3 Major Shut Down</t>
        </r>
      </text>
    </comment>
    <comment ref="F65" authorId="0" shapeId="0" xr:uid="{00000000-0006-0000-0E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on standby due to prepare split to auxiliary grid. </t>
        </r>
      </text>
    </comment>
    <comment ref="H95" authorId="0" shapeId="0" xr:uid="{00000000-0006-0000-0E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SNL for standby due to FCE’s low load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0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Major Shutted Down Q2 for replace CW shaft seal strainer &amp; replace Multilin 
Battery. </t>
        </r>
      </text>
    </comment>
    <comment ref="H35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on standby machine as FCE#1 repair for 10 hrs. </t>
        </r>
      </text>
    </comment>
    <comment ref="F50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S/Down for Generator Turbine Runner &amp; Penstock stoplogs Inspection by 
Indra Karya, &amp; PM Check.</t>
        </r>
      </text>
    </comment>
    <comment ref="C64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S/Down for Generator Turbine Runner &amp; Penstock stoplogs Inspection by Indra Karya, repair CW Auto Backwash Strainer, clean up top-side Penstock Intake Trashrack, Repair oli bocor from RTD Comb. Bearing, connect ION Meter System &amp; PM Check.</t>
        </r>
      </text>
    </comment>
    <comment ref="G80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shutdown for Q1 mayor shutdown. 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80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S/Down 10 Hrs during FCE#4 down untuk pemasangan penahan air generator 
Shaft seal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97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suddenly trip to Standstill by TGB Oil level very high trip (QSD) 
energized.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9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20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S/Down for by pass piston check.</t>
        </r>
      </text>
    </comment>
    <comment ref="F37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53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67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83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97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 4 hrs for Turbine Mechanical Over Speed Device Oil Leaks 
check/repair, Generator CW Combine Bearing Flow Device check &amp; PM Check.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50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for check sensor Turbine Vibration.</t>
        </r>
      </text>
    </comment>
    <comment ref="G53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BGS 52-G1 CB opened. BGS#1 trip to Standstill by Mechanical Trip. 
 Note : Alarm on MMI a moment before trip CONTROL OIL PRESSURE FAULT. 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1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08:44 A1-G3 &amp; A1-G2 CB opened, LGS#2-3 standby to SNL. </t>
        </r>
      </text>
    </comment>
    <comment ref="F35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08:44 A1-G3 &amp; A1-G2 CB opened, LGS#2-3 standby to SNL. 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Rajab</author>
  </authors>
  <commentList>
    <comment ref="F20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A1-G2 CB was opened, LGS#2 S/Down for adjusting piston rod of bypass valve for 11.5 hours</t>
        </r>
      </text>
    </comment>
    <comment ref="F127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All MBDG Running for Back up Auxiliary power due to simulation TT21 &amp; TT22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Rajab</author>
  </authors>
  <commentList>
    <comment ref="H36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LGS#3 Emergency shut down as an abnormal noise from runner area.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8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off for divers activity at Tail race.</t>
        </r>
      </text>
    </comment>
    <comment ref="D22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off for divers activity at Tail race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6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down for lift up stoplog LGS#3 by diver for 6.5 hour 
</t>
        </r>
      </text>
    </comment>
    <comment ref="C20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down for lift up stoplog LGS#3 by diver for 6.5 hour 
</t>
        </r>
      </text>
    </comment>
    <comment ref="D37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LGS#3 trip to standstill due to TGB oil cooler flow trip (80 LPM) 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34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shut down to SNL for retighten nut link pin during FCE regular check. 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80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off for Shaft seal deflector inspection during FCE#3 S/D 4 Hrs.</t>
        </r>
      </text>
    </comment>
    <comment ref="H94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shut down to Turbine Operation for retighten clamp pipe hydraulic at
turbine pit.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7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for prepare split to FCE’s grid.</t>
        </r>
      </text>
    </comment>
    <comment ref="F20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S/Down 4 hrs for TGB oil contamination &amp; Shaft seal flow check
Note: FCE#4 S/Down 24 hrs</t>
        </r>
      </text>
    </comment>
    <comment ref="G20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S/Down for install A1-G22 D/S Blade phase A.</t>
        </r>
      </text>
    </comment>
    <comment ref="F34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S/Down for repair substituted arm &amp; pin link arm wicket gate
Note: FCE#4 S/Down 24 hrs</t>
        </r>
      </text>
    </comment>
    <comment ref="G65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on sntandby due to prepare split to Auxiliary// LGS#1.</t>
        </r>
      </text>
    </comment>
    <comment ref="F95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turbine operation for maintain reservoir.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35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SNL for check &amp; retigtened link pin nut.</t>
        </r>
      </text>
    </comment>
    <comment ref="F64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 down during FCE#2 PM Check 10 hrs</t>
        </r>
      </text>
    </comment>
    <comment ref="H94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standby due to FCE’s load cosumtion low (total FCE’s load seting
90 MW).</t>
        </r>
      </text>
    </comment>
    <comment ref="C95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stand by as FCE#1 still low load.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6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shutdown for check stay guide fan for 3 days during Fce#1 Problem</t>
        </r>
      </text>
    </comment>
    <comment ref="C7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s/off for stby due to FCE’s low load split with LGS#3</t>
        </r>
      </text>
    </comment>
    <comment ref="D20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off for CW 200 Repair</t>
        </r>
      </text>
    </comment>
    <comment ref="H20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shutdown for repair additional of turbine stay vane.</t>
        </r>
      </text>
    </comment>
    <comment ref="C35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in standby due to FCE’s low load</t>
        </r>
      </text>
    </comment>
    <comment ref="C51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in standby due to FCE’s low load</t>
        </r>
      </text>
    </comment>
    <comment ref="D65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in SNL for split to Aux grid:</t>
        </r>
      </text>
    </comment>
    <comment ref="C67" authorId="0" shapeId="0" xr:uid="{00000000-0006-0000-23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by over frequency relay energized</t>
        </r>
      </text>
    </comment>
    <comment ref="C81" authorId="0" shapeId="0" xr:uid="{00000000-0006-0000-23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in Turbine Operation for standby due to only FCE#2 in service</t>
        </r>
      </text>
    </comment>
    <comment ref="C83" authorId="0" shapeId="0" xr:uid="{00000000-0006-0000-23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trip as minimum load</t>
        </r>
      </text>
    </comment>
    <comment ref="D83" authorId="0" shapeId="0" xr:uid="{00000000-0006-0000-2300-00000B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KGS#1-2 trip to turbine operation due to all FCE trip</t>
        </r>
      </text>
    </comment>
    <comment ref="D97" authorId="0" shapeId="0" xr:uid="{00000000-0006-0000-2300-00000C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KGS#1-2 trip to turbine operation due to all FCE trip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7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SNL for tripping system test of shaft seal</t>
        </r>
      </text>
    </comment>
    <comment ref="I81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to Stand still for installing PLC Module at MTX winding temperature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50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put on standstil due to replace carbon brush of Generator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1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standby due to prepare split to Aukiliary grid.</t>
        </r>
      </text>
    </comment>
    <comment ref="F80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S/down for PM Check Gov. Ctrl PLC Processor &amp; Main TX
Wind bottom temp sensor</t>
        </r>
      </text>
    </comment>
    <comment ref="E82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turbine operation for drain TGB oil.</t>
        </r>
      </text>
    </comment>
    <comment ref="D83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trip due to Turbine Guide Bearing Oil High level for 8.05 hours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H20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H34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G67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by press tank low level for 0.68 hour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 4 hrs for retightening connection on MTX32, Check Governor Oil
Pump &amp; Gov High Press tank solenoid air make up</t>
        </r>
      </text>
    </comment>
    <comment ref="G126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#1 MBDG   Interupted was isolated for replace cylinder A8 by Atmech
• Plan Outage : 3:15 hours (08:45 – 12:00) 
</t>
        </r>
      </text>
    </comment>
    <comment ref="F154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#3 MBDG  Interupted was isolated for lube oil pipe modification
• Plan Outage : 15:45 hours (08:15 – 15:45)
</t>
        </r>
      </text>
    </comment>
    <comment ref="G168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#4 MBDG Centrifuge   Interupted was isolated for PMC by Atmech
• Plan Outage : 4:30 hours (09:00 – 13:30) 
</t>
        </r>
      </text>
    </comment>
    <comment ref="F182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5 MBDG Centrifuge   Interupted was isolated for PMC by atmech
Plan Outage : 5.06 hours (08:24 – 13:30)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Rajab</author>
  </authors>
  <commentList>
    <comment ref="E37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LGS#3 shut down to Speed No Load during FCE regular check for retighten link
pin#19.</t>
        </r>
      </text>
    </comment>
    <comment ref="E83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KGS#1 was Trip by Reverse power for 0.07 hours</t>
        </r>
      </text>
    </comment>
    <comment ref="E97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KGS#2 was Trip by Reverse power for 0.08 hours</t>
        </r>
      </text>
    </comment>
    <comment ref="C154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#3 MBDG was isolated for lube oil pipe modification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34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shut down during FCE#4 patching roof for 2 hrs.</t>
        </r>
      </text>
    </comment>
    <comment ref="I182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#5 MBDG         Isolated Check &amp; Repair General Engine.
• Plan Outage : 2.00 hours 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34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shut down to Standstill for repair Carbon brash</t>
        </r>
      </text>
    </comment>
    <comment ref="F64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shutted down to standstill for General PM Check &amp; Check MTX Oil leaks.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0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Down for MTX Deluge Sysytem &amp; Generator PM Check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20 hrs for Turbine Inspection by VOITH for 22 hours &amp; General PM Check during FCE#3 PM check 10 hrs.</t>
        </r>
      </text>
    </comment>
    <comment ref="G7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SNL for prepare split to FCE’s grid.</t>
        </r>
      </text>
    </comment>
    <comment ref="D23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G65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in Turbine operation for prepare split to Auxiliary grid. RWL: 165.38 mAsl. Ion meter: 4895846</t>
        </r>
      </text>
    </comment>
    <comment ref="E67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 52-G2 CB trip. BGS#2 trip to standstill by Electrical Trip Relay Energized.</t>
        </r>
      </text>
    </comment>
    <comment ref="D97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50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to Turbine Operation for replace 1ea carbon brush during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6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S/Down for check level oil UGB &amp; sensor Oil-Water Contamination.</t>
        </r>
      </text>
    </comment>
    <comment ref="I21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SNL for split to aux.grid // LGS#1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M5" authorId="0" shapeId="0" xr:uid="{98C7F2B6-9DBF-4C0F-A557-113B129F3CEC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Check MTX Winding Temp. X1 sensor erratic &amp; Replaced Filter 
Gen. Carbon Dust Extractor Fan. During FCE#4 PM check 4 hrs. </t>
        </r>
      </text>
    </comment>
    <comment ref="CS5" authorId="0" shapeId="0" xr:uid="{FE264602-A49B-4E42-86B3-EDFD4E6C05E6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 for replace O-ring Governor Hydraulic Proportional Valve, connect ION 
Meter System &amp; PM Check</t>
        </r>
      </text>
    </comment>
    <comment ref="GJ5" authorId="0" shapeId="0" xr:uid="{E2C6334C-E432-4E7C-B0A0-7CAAD2DDC3E8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down for lift up stoplog LGS#3 by diver for 6.5 hour 
</t>
        </r>
      </text>
    </comment>
    <comment ref="IH5" authorId="0" shapeId="0" xr:uid="{F1B82674-6346-4636-A53D-1CF91CF08ED3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shutdown for check stay guide fan for 3 days during Fce#1 Problem</t>
        </r>
      </text>
    </comment>
    <comment ref="KB5" authorId="0" shapeId="0" xr:uid="{4D390126-C641-40EF-A5B1-0B8D3CE91611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MF5" authorId="0" shapeId="0" xr:uid="{6230F295-6350-46BC-9F39-5DB45A8EB94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20 hrs for Turbine Inspection by VOITH for 22 hours &amp; General PM Check during FCE#3 PM check 10 hrs.</t>
        </r>
      </text>
    </comment>
    <comment ref="NB5" authorId="0" shapeId="0" xr:uid="{9507B6B0-190C-4429-9226-E43CF355ED4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S/Down for check level oil UGB &amp; sensor Oil-Water Contamination.</t>
        </r>
      </text>
    </comment>
    <comment ref="L6" authorId="0" shapeId="0" xr:uid="{B48F934D-A85A-47D4-9606-36283F6FEF57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to SNL due to split to FCE grid</t>
        </r>
      </text>
    </comment>
    <comment ref="X6" authorId="0" shapeId="0" xr:uid="{FEB48CE5-C9E5-4181-9944-1EBB3CD67273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SNL due to prepare split to Auxiliary grid// LGS#2.</t>
        </r>
      </text>
    </comment>
    <comment ref="BQ6" authorId="0" shapeId="0" xr:uid="{F9051182-90BC-4BA2-ACE2-2B567FBA3C09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for switching to FCE’s grid</t>
        </r>
      </text>
    </comment>
    <comment ref="BS6" authorId="0" shapeId="0" xr:uid="{A5F9881A-B06F-4A04-96F5-9B565109249D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SNL for split to aux.grid via bus A12//Line#1</t>
        </r>
      </text>
    </comment>
    <comment ref="CR6" authorId="0" shapeId="0" xr:uid="{95CDA063-976C-4F71-8B52-F881DDB6BFBB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FCE’s grid.</t>
        </r>
      </text>
    </comment>
    <comment ref="CU6" authorId="0" shapeId="0" xr:uid="{5D313F08-61E6-4E17-9FAC-04E22D328B46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 grid. </t>
        </r>
      </text>
    </comment>
    <comment ref="HP6" authorId="0" shapeId="0" xr:uid="{8D3CAB4D-1766-4A7A-879C-26B8DD81CEA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for prepare split to FCE’s grid.</t>
        </r>
      </text>
    </comment>
    <comment ref="IG6" authorId="0" shapeId="0" xr:uid="{25843C8B-BB5D-40A0-AB49-2D344C786375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s/off for stby due to FCE’s low load split with LGS#3</t>
        </r>
      </text>
    </comment>
    <comment ref="IT6" authorId="0" shapeId="0" xr:uid="{911BE78F-B387-4B26-A351-67B72738A4B7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SNL for tripping system test of shaft seal</t>
        </r>
      </text>
    </comment>
    <comment ref="ME6" authorId="0" shapeId="0" xr:uid="{13A6BEFD-E8CC-423E-89B0-ABA5D6DF0F53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SNL for prepare split to FCE’s grid.</t>
        </r>
      </text>
    </comment>
    <comment ref="FW7" authorId="0" shapeId="0" xr:uid="{D347F9CB-2A2D-4761-8A7B-3A8C27292916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off for divers activity at Tail race.</t>
        </r>
      </text>
    </comment>
    <comment ref="BD8" authorId="0" shapeId="0" xr:uid="{F9DFD14F-9386-4019-97E3-4552850CC5B8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Total Blackout occurred due to A1-G1 CB opened, LGS#1 suddenly trip by 
unknown reason then followed A1-G2, A1-G3; BLB 52-G1, 52-G2; KRB 52-G1, 52-G2 CB’s opened. </t>
        </r>
      </text>
    </comment>
    <comment ref="EB8" authorId="0" shapeId="0" xr:uid="{622D6CB5-39BA-4DF2-A5E0-4C3C561AE6E4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<sst xmlns="http://schemas.openxmlformats.org/spreadsheetml/2006/main" count="10229" uniqueCount="73">
  <si>
    <t>LGS1</t>
  </si>
  <si>
    <t>Availability Hours</t>
  </si>
  <si>
    <t>LGS2</t>
  </si>
  <si>
    <t>LGS3</t>
  </si>
  <si>
    <t>BGS1</t>
  </si>
  <si>
    <t>BGS2</t>
  </si>
  <si>
    <t>STG</t>
  </si>
  <si>
    <t>MBDG1</t>
  </si>
  <si>
    <t>MBDG2</t>
  </si>
  <si>
    <t>MBDG3</t>
  </si>
  <si>
    <t>Total Operating Hours</t>
  </si>
  <si>
    <t>Total Down Time Hours</t>
  </si>
  <si>
    <t>Weekly</t>
  </si>
  <si>
    <t>Actual Plan Outage hrs</t>
  </si>
  <si>
    <t>Standby hrs</t>
  </si>
  <si>
    <t>Realibility</t>
  </si>
  <si>
    <t>Force outage by Maintenance</t>
  </si>
  <si>
    <t>Force outage by Operation</t>
  </si>
  <si>
    <t xml:space="preserve">Physical Availability </t>
  </si>
  <si>
    <t>Utilization time</t>
  </si>
  <si>
    <t>Plan</t>
  </si>
  <si>
    <t>MBDG4</t>
  </si>
  <si>
    <t>MBDG5</t>
  </si>
  <si>
    <t>Number of internal trip/failure</t>
  </si>
  <si>
    <t>Number of external trip/failure</t>
  </si>
  <si>
    <t>MTBF</t>
  </si>
  <si>
    <t>KGS1</t>
  </si>
  <si>
    <t>KGS2</t>
  </si>
  <si>
    <t>REALIBILITY UTILITIES POWER EQUIPMENT ACTUAL WEEK  #24 012011</t>
  </si>
  <si>
    <t>detik.com</t>
  </si>
  <si>
    <t xml:space="preserve"> v          </t>
  </si>
  <si>
    <t>Forecast Down Time</t>
  </si>
  <si>
    <t>Number of Down by Maintenance</t>
  </si>
  <si>
    <t>MTTR</t>
  </si>
  <si>
    <t>Date</t>
  </si>
  <si>
    <t>Planned Down Time (Hour)</t>
  </si>
  <si>
    <t>Total Operating (Hour)</t>
  </si>
  <si>
    <t>Actual Plan Outage hrs (Hour)</t>
  </si>
  <si>
    <t>Standby hrs (Hour)</t>
  </si>
  <si>
    <t>Force outage by Maintenance (Hour)</t>
  </si>
  <si>
    <t>Force outage by Operation (Hour)</t>
  </si>
  <si>
    <t>Total Down Time Hours (Hour)</t>
  </si>
  <si>
    <t>Operating Hours (Hour)</t>
  </si>
  <si>
    <t>Physical Availability  (%)</t>
  </si>
  <si>
    <t>Utilization of Availability (%)</t>
  </si>
  <si>
    <t>Number of external trip/failure (Times)</t>
  </si>
  <si>
    <t>Number of internal trip/failure (Times)</t>
  </si>
  <si>
    <t>Number of Down by Maintenance (Times)</t>
  </si>
  <si>
    <t>MTBF (Day)</t>
  </si>
  <si>
    <t>MTTR (Hour)</t>
  </si>
  <si>
    <t>Remarks</t>
  </si>
  <si>
    <t>Event Time</t>
  </si>
  <si>
    <t>No outages (Normal operation).</t>
  </si>
  <si>
    <t xml:space="preserve">Wahyu Setia Djati:
LGS#1 put on to SNL due to split to FCE grid_x000D_
</t>
  </si>
  <si>
    <t xml:space="preserve">Wahyu Setia Djati:
LGS#1 shut down for Check MTX Winding Temp. X1 sensor erratic &amp; Replaced Filter 
Gen. Carbon Dust Extractor Fan. During FCE#4 PM check 4 hrs. _x000D_
</t>
  </si>
  <si>
    <t xml:space="preserve">Wahyu Setia Djati:
LGS#1 put on SNL due to prepare split to Auxiliary grid// LGS#2._x000D_
</t>
  </si>
  <si>
    <t xml:space="preserve">Wahyu Setia Djati:
Hydro to FCE’s Grid Total Blackout occurred due to A1-G1 CB opened, LGS#1 suddenly trip by 
unknown reason then followed A1-G2, A1-G3; BLB 52-G1, 52-G2; KRB 52-G1, 52-G2 CB’s opened. _x000D_
</t>
  </si>
  <si>
    <t xml:space="preserve">Wahyu Setia Djati:
LGS#1 standby for switching to FCE’s grid_x000D_
</t>
  </si>
  <si>
    <t xml:space="preserve">Wahyu Setia Djati:
LGS#1 standby SNL for split to aux.grid via bus A12//Line#1_x000D_
</t>
  </si>
  <si>
    <t xml:space="preserve">Wahyu Setia Djati:
LGS#1 put on standby due to prepare split to FCE’s grid._x000D_
</t>
  </si>
  <si>
    <t xml:space="preserve">Wahyu Setia Djati:
LGS#1 S/D for replace O-ring Governor Hydraulic Proportional Valve, connect ION 
Meter System &amp; PM Check_x000D_
</t>
  </si>
  <si>
    <t xml:space="preserve">Wahyu Setia Djati:
LGS#1 put on standby due to prepare split to Auxiliary grid. _x000D_
</t>
  </si>
  <si>
    <t xml:space="preserve">Wahyu Setia Djati: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_x000D_
</t>
  </si>
  <si>
    <t xml:space="preserve">Wahyu Setia Djati:
LGS#1 shut off for divers activity at Tail race._x000D_
</t>
  </si>
  <si>
    <t xml:space="preserve">Wahyu Setia Djati:
All LGS down for lift up stoplog LGS#3 by diver for 6.5 hour 
_x000D_
</t>
  </si>
  <si>
    <t xml:space="preserve">Wahyu Setia Djati:
LGS#1 put on standby for prepare split to FCE’s grid._x000D_
</t>
  </si>
  <si>
    <t xml:space="preserve">Wahyu Setia Djati:
LGS#1 s/off for stby due to FCE’s low load split with LGS#3_x000D_
</t>
  </si>
  <si>
    <t xml:space="preserve">Wahyu Setia Djati:
LGS#1 shutdown for check stay guide fan for 3 days during Fce#1 Problem_x000D_
</t>
  </si>
  <si>
    <t xml:space="preserve">Wahyu Setia Djati:
LGS#2 put in SNL for tripping system test of shaft seal_x000D_
</t>
  </si>
  <si>
    <t xml:space="preserve">Wahyu Setia Djati:
All LGS shut down for canal repair_x000D_
</t>
  </si>
  <si>
    <t xml:space="preserve">Wahyu Setia Djati:
LGS#1 put in SNL for prepare split to FCE’s grid._x000D_
</t>
  </si>
  <si>
    <t xml:space="preserve">Wahyu Setia Djati:
LGS#1 shut down 20 hrs for Turbine Inspection by VOITH for 22 hours &amp; General PM Check during FCE#3 PM check 10 hrs._x000D_
</t>
  </si>
  <si>
    <t xml:space="preserve">Wahyu Setia Djati:
LGS#1 S/Down for check level oil UGB &amp; sensor Oil-Water Contamination._x000D_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</si>
</sst>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_(* #,##0_);_(* \(#,##0\);_(* &quot;-&quot;??_);_(@_)"/>
    <numFmt numFmtId="166" formatCode="m/d"/>
    <numFmt numFmtId="168" formatCode="_(* #,##0.0000_);_(* \(#,##0.0000\);_(* &quot;-&quot;??_);_(@_)"/>
    <numFmt numFmtId="171" formatCode="yyyy\-mm\-dd;@"/>
  </numFmts>
  <fonts count="14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indexed="12"/>
      <name val="Tahoma"/>
      <family val="2"/>
    </font>
    <font>
      <sz val="8"/>
      <name val="Arial"/>
      <family val="2"/>
    </font>
    <font>
      <sz val="10"/>
      <color indexed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93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4" fillId="0" borderId="0" xfId="0" applyFont="1"/>
    <xf numFmtId="0" fontId="5" fillId="2" borderId="3" xfId="0" applyFont="1" applyFill="1" applyBorder="1"/>
    <xf numFmtId="0" fontId="4" fillId="0" borderId="4" xfId="0" applyFont="1" applyBorder="1"/>
    <xf numFmtId="0" fontId="5" fillId="0" borderId="0" xfId="0" applyFont="1"/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3" borderId="7" xfId="0" applyFont="1" applyFill="1" applyBorder="1"/>
    <xf numFmtId="0" fontId="6" fillId="0" borderId="8" xfId="0" applyFont="1" applyBorder="1"/>
    <xf numFmtId="0" fontId="5" fillId="3" borderId="9" xfId="0" applyFont="1" applyFill="1" applyBorder="1"/>
    <xf numFmtId="0" fontId="6" fillId="0" borderId="10" xfId="0" applyFont="1" applyBorder="1"/>
    <xf numFmtId="0" fontId="4" fillId="3" borderId="9" xfId="0" applyFont="1" applyFill="1" applyBorder="1"/>
    <xf numFmtId="0" fontId="6" fillId="0" borderId="11" xfId="0" applyFont="1" applyBorder="1"/>
    <xf numFmtId="0" fontId="4" fillId="3" borderId="4" xfId="0" applyFont="1" applyFill="1" applyBorder="1"/>
    <xf numFmtId="0" fontId="4" fillId="3" borderId="0" xfId="0" applyFont="1" applyFill="1"/>
    <xf numFmtId="0" fontId="4" fillId="0" borderId="12" xfId="0" applyFont="1" applyBorder="1"/>
    <xf numFmtId="0" fontId="6" fillId="0" borderId="0" xfId="0" applyFont="1"/>
    <xf numFmtId="0" fontId="6" fillId="2" borderId="13" xfId="0" applyFont="1" applyFill="1" applyBorder="1" applyAlignment="1">
      <alignment horizontal="center"/>
    </xf>
    <xf numFmtId="0" fontId="4" fillId="0" borderId="14" xfId="0" applyFont="1" applyBorder="1"/>
    <xf numFmtId="9" fontId="6" fillId="0" borderId="0" xfId="2" applyFont="1" applyFill="1" applyBorder="1" applyAlignment="1">
      <alignment horizontal="center"/>
    </xf>
    <xf numFmtId="10" fontId="6" fillId="0" borderId="0" xfId="2" applyNumberFormat="1" applyFont="1" applyFill="1" applyBorder="1" applyAlignment="1">
      <alignment horizontal="right"/>
    </xf>
    <xf numFmtId="0" fontId="6" fillId="0" borderId="0" xfId="0" applyFont="1" applyAlignment="1">
      <alignment horizontal="center"/>
    </xf>
    <xf numFmtId="9" fontId="7" fillId="4" borderId="15" xfId="2" applyFont="1" applyFill="1" applyBorder="1" applyAlignment="1">
      <alignment horizontal="center"/>
    </xf>
    <xf numFmtId="165" fontId="7" fillId="0" borderId="16" xfId="1" applyNumberFormat="1" applyFont="1" applyBorder="1"/>
    <xf numFmtId="165" fontId="7" fillId="0" borderId="16" xfId="1" applyNumberFormat="1" applyFont="1" applyFill="1" applyBorder="1"/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2" fontId="7" fillId="0" borderId="19" xfId="0" applyNumberFormat="1" applyFont="1" applyBorder="1" applyAlignment="1">
      <alignment horizontal="center"/>
    </xf>
    <xf numFmtId="2" fontId="4" fillId="0" borderId="0" xfId="0" applyNumberFormat="1" applyFont="1"/>
    <xf numFmtId="2" fontId="7" fillId="0" borderId="16" xfId="1" applyNumberFormat="1" applyFont="1" applyBorder="1"/>
    <xf numFmtId="2" fontId="7" fillId="0" borderId="20" xfId="1" applyNumberFormat="1" applyFont="1" applyBorder="1"/>
    <xf numFmtId="2" fontId="7" fillId="0" borderId="21" xfId="1" applyNumberFormat="1" applyFont="1" applyBorder="1"/>
    <xf numFmtId="2" fontId="7" fillId="0" borderId="20" xfId="1" applyNumberFormat="1" applyFont="1" applyFill="1" applyBorder="1"/>
    <xf numFmtId="2" fontId="7" fillId="0" borderId="21" xfId="1" applyNumberFormat="1" applyFont="1" applyFill="1" applyBorder="1"/>
    <xf numFmtId="0" fontId="4" fillId="3" borderId="22" xfId="0" applyFont="1" applyFill="1" applyBorder="1"/>
    <xf numFmtId="0" fontId="6" fillId="0" borderId="23" xfId="0" applyFont="1" applyBorder="1"/>
    <xf numFmtId="1" fontId="2" fillId="0" borderId="11" xfId="0" applyNumberFormat="1" applyFont="1" applyBorder="1"/>
    <xf numFmtId="1" fontId="7" fillId="0" borderId="24" xfId="2" applyNumberFormat="1" applyFont="1" applyFill="1" applyBorder="1" applyAlignment="1">
      <alignment horizontal="right"/>
    </xf>
    <xf numFmtId="0" fontId="4" fillId="3" borderId="25" xfId="0" applyFont="1" applyFill="1" applyBorder="1"/>
    <xf numFmtId="9" fontId="7" fillId="4" borderId="26" xfId="2" applyFont="1" applyFill="1" applyBorder="1" applyAlignment="1">
      <alignment horizontal="center"/>
    </xf>
    <xf numFmtId="10" fontId="7" fillId="4" borderId="27" xfId="2" applyNumberFormat="1" applyFont="1" applyFill="1" applyBorder="1" applyAlignment="1">
      <alignment horizontal="right"/>
    </xf>
    <xf numFmtId="10" fontId="7" fillId="4" borderId="28" xfId="2" applyNumberFormat="1" applyFont="1" applyFill="1" applyBorder="1" applyAlignment="1">
      <alignment horizontal="right"/>
    </xf>
    <xf numFmtId="9" fontId="7" fillId="4" borderId="29" xfId="2" applyFont="1" applyFill="1" applyBorder="1" applyAlignment="1">
      <alignment horizontal="center"/>
    </xf>
    <xf numFmtId="9" fontId="7" fillId="4" borderId="30" xfId="2" applyFont="1" applyFill="1" applyBorder="1" applyAlignment="1">
      <alignment horizontal="center"/>
    </xf>
    <xf numFmtId="10" fontId="7" fillId="4" borderId="31" xfId="2" applyNumberFormat="1" applyFont="1" applyFill="1" applyBorder="1" applyAlignment="1">
      <alignment horizontal="right"/>
    </xf>
    <xf numFmtId="1" fontId="6" fillId="0" borderId="19" xfId="2" applyNumberFormat="1" applyFont="1" applyFill="1" applyBorder="1" applyAlignment="1">
      <alignment horizontal="center"/>
    </xf>
    <xf numFmtId="9" fontId="4" fillId="0" borderId="0" xfId="0" applyNumberFormat="1" applyFont="1"/>
    <xf numFmtId="0" fontId="3" fillId="0" borderId="0" xfId="0" applyFont="1" applyAlignment="1">
      <alignment horizontal="center"/>
    </xf>
    <xf numFmtId="166" fontId="6" fillId="2" borderId="3" xfId="0" applyNumberFormat="1" applyFont="1" applyFill="1" applyBorder="1" applyAlignment="1">
      <alignment horizontal="center"/>
    </xf>
    <xf numFmtId="10" fontId="7" fillId="4" borderId="21" xfId="2" applyNumberFormat="1" applyFont="1" applyFill="1" applyBorder="1" applyAlignment="1">
      <alignment horizontal="right"/>
    </xf>
    <xf numFmtId="10" fontId="4" fillId="0" borderId="0" xfId="0" applyNumberFormat="1" applyFont="1"/>
    <xf numFmtId="1" fontId="4" fillId="0" borderId="0" xfId="0" applyNumberFormat="1" applyFont="1"/>
    <xf numFmtId="10" fontId="4" fillId="0" borderId="0" xfId="2" applyNumberFormat="1" applyFont="1"/>
    <xf numFmtId="1" fontId="7" fillId="0" borderId="31" xfId="2" applyNumberFormat="1" applyFont="1" applyFill="1" applyBorder="1" applyAlignment="1">
      <alignment horizontal="right"/>
    </xf>
    <xf numFmtId="1" fontId="2" fillId="0" borderId="23" xfId="0" applyNumberFormat="1" applyFont="1" applyBorder="1"/>
    <xf numFmtId="1" fontId="6" fillId="4" borderId="26" xfId="2" applyNumberFormat="1" applyFont="1" applyFill="1" applyBorder="1" applyAlignment="1">
      <alignment horizontal="center"/>
    </xf>
    <xf numFmtId="1" fontId="6" fillId="4" borderId="32" xfId="2" applyNumberFormat="1" applyFont="1" applyFill="1" applyBorder="1" applyAlignment="1">
      <alignment horizontal="center"/>
    </xf>
    <xf numFmtId="2" fontId="7" fillId="4" borderId="24" xfId="2" applyNumberFormat="1" applyFont="1" applyFill="1" applyBorder="1" applyAlignment="1">
      <alignment horizontal="right"/>
    </xf>
    <xf numFmtId="1" fontId="7" fillId="4" borderId="31" xfId="2" applyNumberFormat="1" applyFont="1" applyFill="1" applyBorder="1" applyAlignment="1">
      <alignment horizontal="right"/>
    </xf>
    <xf numFmtId="0" fontId="3" fillId="0" borderId="0" xfId="0" applyFont="1"/>
    <xf numFmtId="9" fontId="7" fillId="4" borderId="0" xfId="2" applyFont="1" applyFill="1" applyBorder="1" applyAlignment="1">
      <alignment horizontal="center"/>
    </xf>
    <xf numFmtId="10" fontId="7" fillId="4" borderId="12" xfId="2" applyNumberFormat="1" applyFont="1" applyFill="1" applyBorder="1" applyAlignment="1">
      <alignment horizontal="right"/>
    </xf>
    <xf numFmtId="10" fontId="7" fillId="4" borderId="0" xfId="2" applyNumberFormat="1" applyFont="1" applyFill="1" applyBorder="1" applyAlignment="1">
      <alignment horizontal="right"/>
    </xf>
    <xf numFmtId="10" fontId="4" fillId="2" borderId="0" xfId="0" applyNumberFormat="1" applyFont="1" applyFill="1"/>
    <xf numFmtId="0" fontId="4" fillId="0" borderId="0" xfId="0" quotePrefix="1" applyFont="1"/>
    <xf numFmtId="9" fontId="4" fillId="0" borderId="0" xfId="0" quotePrefix="1" applyNumberFormat="1" applyFont="1"/>
    <xf numFmtId="166" fontId="6" fillId="4" borderId="3" xfId="0" applyNumberFormat="1" applyFont="1" applyFill="1" applyBorder="1" applyAlignment="1">
      <alignment horizontal="center"/>
    </xf>
    <xf numFmtId="0" fontId="9" fillId="0" borderId="0" xfId="0" applyFont="1"/>
    <xf numFmtId="0" fontId="4" fillId="2" borderId="14" xfId="0" applyFont="1" applyFill="1" applyBorder="1"/>
    <xf numFmtId="4" fontId="4" fillId="0" borderId="0" xfId="0" applyNumberFormat="1" applyFont="1"/>
    <xf numFmtId="0" fontId="4" fillId="0" borderId="0" xfId="0" applyFont="1" applyAlignment="1">
      <alignment horizontal="right"/>
    </xf>
    <xf numFmtId="2" fontId="6" fillId="4" borderId="26" xfId="2" applyNumberFormat="1" applyFont="1" applyFill="1" applyBorder="1" applyAlignment="1">
      <alignment horizontal="center"/>
    </xf>
    <xf numFmtId="2" fontId="6" fillId="4" borderId="32" xfId="2" applyNumberFormat="1" applyFont="1" applyFill="1" applyBorder="1" applyAlignment="1">
      <alignment horizontal="center"/>
    </xf>
    <xf numFmtId="0" fontId="12" fillId="0" borderId="0" xfId="0" applyFont="1"/>
    <xf numFmtId="10" fontId="6" fillId="0" borderId="0" xfId="0" applyNumberFormat="1" applyFont="1"/>
    <xf numFmtId="166" fontId="6" fillId="5" borderId="3" xfId="0" applyNumberFormat="1" applyFont="1" applyFill="1" applyBorder="1" applyAlignment="1">
      <alignment horizontal="center"/>
    </xf>
    <xf numFmtId="168" fontId="4" fillId="0" borderId="0" xfId="0" applyNumberFormat="1" applyFont="1"/>
    <xf numFmtId="2" fontId="6" fillId="6" borderId="18" xfId="0" applyNumberFormat="1" applyFont="1" applyFill="1" applyBorder="1" applyAlignment="1">
      <alignment horizontal="center"/>
    </xf>
    <xf numFmtId="164" fontId="4" fillId="0" borderId="0" xfId="1" applyFont="1"/>
    <xf numFmtId="0" fontId="6" fillId="0" borderId="33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" fontId="6" fillId="0" borderId="26" xfId="2" applyNumberFormat="1" applyFont="1" applyFill="1" applyBorder="1" applyAlignment="1">
      <alignment horizontal="center"/>
    </xf>
    <xf numFmtId="0" fontId="13" fillId="0" borderId="0" xfId="0" applyFont="1"/>
    <xf numFmtId="0" fontId="2" fillId="0" borderId="8" xfId="0" applyFont="1" applyBorder="1"/>
    <xf numFmtId="0" fontId="2" fillId="0" borderId="10" xfId="0" applyFont="1" applyBorder="1"/>
    <xf numFmtId="0" fontId="2" fillId="0" borderId="11" xfId="0" applyFont="1" applyBorder="1"/>
    <xf numFmtId="9" fontId="2" fillId="0" borderId="23" xfId="2" applyFont="1" applyBorder="1"/>
    <xf numFmtId="1" fontId="2" fillId="0" borderId="34" xfId="0" applyNumberFormat="1" applyFont="1" applyBorder="1" applyAlignment="1">
      <alignment wrapText="1"/>
    </xf>
    <xf numFmtId="1" fontId="2" fillId="0" borderId="34" xfId="0" applyNumberFormat="1" applyFont="1" applyBorder="1"/>
    <xf numFmtId="171" fontId="2" fillId="0" borderId="0" xfId="0" applyNumberFormat="1" applyFont="1"/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7"/>
  <dimension ref="A1:O194"/>
  <sheetViews>
    <sheetView showGridLines="0" topLeftCell="A52" zoomScaleNormal="100" workbookViewId="0">
      <selection activeCell="I93" sqref="I9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v>1</v>
      </c>
      <c r="G1" s="62"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v>43099</v>
      </c>
      <c r="D3" s="51">
        <f t="shared" ref="D3:I3" si="0">C3+1</f>
        <v>43100</v>
      </c>
      <c r="E3" s="51">
        <f t="shared" si="0"/>
        <v>43101</v>
      </c>
      <c r="F3" s="51">
        <f t="shared" si="0"/>
        <v>43102</v>
      </c>
      <c r="G3" s="51">
        <f t="shared" si="0"/>
        <v>43103</v>
      </c>
      <c r="H3" s="51">
        <f t="shared" si="0"/>
        <v>43104</v>
      </c>
      <c r="I3" s="51">
        <f t="shared" si="0"/>
        <v>43105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0.99528911564625855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0.59744047619047613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43099</v>
      </c>
      <c r="D47" s="51">
        <f t="shared" ref="D47:I47" si="22">C47+1</f>
        <v>43100</v>
      </c>
      <c r="E47" s="51">
        <f t="shared" si="22"/>
        <v>43101</v>
      </c>
      <c r="F47" s="51">
        <f t="shared" si="22"/>
        <v>43102</v>
      </c>
      <c r="G47" s="51">
        <f t="shared" si="22"/>
        <v>43103</v>
      </c>
      <c r="H47" s="51">
        <f t="shared" si="22"/>
        <v>43104</v>
      </c>
      <c r="I47" s="51">
        <f t="shared" si="22"/>
        <v>43105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2.15</v>
      </c>
      <c r="J53" s="35">
        <f t="shared" si="23"/>
        <v>2.15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2.15</v>
      </c>
      <c r="J54" s="36">
        <f t="shared" si="23"/>
        <v>2.15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21.85</v>
      </c>
      <c r="J55" s="36">
        <f t="shared" si="23"/>
        <v>165.85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0.91041666666666676</v>
      </c>
      <c r="J56" s="43">
        <f>(J49-J50-J52-J53)/J49</f>
        <v>0.98720238095238089</v>
      </c>
      <c r="K56" s="43">
        <f>(K49-K50-K52-K53)/K49</f>
        <v>1</v>
      </c>
      <c r="L56" s="53">
        <f>AVERAGE(J56,J70)</f>
        <v>0.99360119047619044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0.91041666666666676</v>
      </c>
      <c r="J57" s="52">
        <f>(J49-J50-J52-J53-J51)/J49</f>
        <v>0.98720238095238089</v>
      </c>
      <c r="K57" s="47">
        <f>(K49-K50-K52-K53-K51)/K49</f>
        <v>1</v>
      </c>
      <c r="L57" s="53">
        <f>AVERAGE(J57,J71)</f>
        <v>0.99360119047619044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1</v>
      </c>
      <c r="J58" s="40">
        <f>SUM(C58:I58)</f>
        <v>1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0.91041666666666676</v>
      </c>
      <c r="J61" s="44">
        <f t="shared" si="29"/>
        <v>0.98720238095238089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43099</v>
      </c>
      <c r="D77" s="51">
        <f t="shared" ref="D77:I77" si="37">C77+1</f>
        <v>43100</v>
      </c>
      <c r="E77" s="51">
        <f t="shared" si="37"/>
        <v>43101</v>
      </c>
      <c r="F77" s="51">
        <f t="shared" si="37"/>
        <v>43102</v>
      </c>
      <c r="G77" s="51">
        <f t="shared" si="37"/>
        <v>43103</v>
      </c>
      <c r="H77" s="51">
        <f t="shared" si="37"/>
        <v>43104</v>
      </c>
      <c r="I77" s="51">
        <f t="shared" si="37"/>
        <v>43105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1.67</v>
      </c>
      <c r="J83" s="35">
        <f t="shared" si="38"/>
        <v>1.67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1.67</v>
      </c>
      <c r="J84" s="36">
        <f t="shared" si="38"/>
        <v>1.67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22.33</v>
      </c>
      <c r="J85" s="36">
        <f t="shared" si="38"/>
        <v>166.32999999999998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0.93041666666666656</v>
      </c>
      <c r="J86" s="43">
        <f>(J79-J80-J82-J83)/J79</f>
        <v>0.99005952380952389</v>
      </c>
      <c r="K86" s="43">
        <f>(K79-K80-K82-K83)/K79</f>
        <v>1</v>
      </c>
      <c r="L86" s="53">
        <f>AVERAGE(J86,J100)</f>
        <v>0.98991071428571431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0.93041666666666656</v>
      </c>
      <c r="J87" s="52">
        <f>(J79-J80-J82-J83-J81)/J79</f>
        <v>0.99005952380952389</v>
      </c>
      <c r="K87" s="47">
        <f>(K79-K80-K82-K83-K81)/K79</f>
        <v>1</v>
      </c>
      <c r="L87" s="53">
        <f>AVERAGE(J87,J101)</f>
        <v>0.98991071428571431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1</v>
      </c>
      <c r="J88" s="40">
        <f>SUM(C88:I88)</f>
        <v>1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0.93041666666666656</v>
      </c>
      <c r="J91" s="44">
        <f t="shared" si="44"/>
        <v>0.99005952380952389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1.72</v>
      </c>
      <c r="J97" s="35">
        <f t="shared" si="45"/>
        <v>1.72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1.72</v>
      </c>
      <c r="J98" s="36">
        <f t="shared" si="45"/>
        <v>1.72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22.28</v>
      </c>
      <c r="J99" s="36">
        <f t="shared" si="45"/>
        <v>166.28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0.92833333333333334</v>
      </c>
      <c r="J100" s="43">
        <f>(J93-J94-J96-J97)/J93</f>
        <v>0.98976190476190473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0.92833333333333334</v>
      </c>
      <c r="J101" s="52">
        <f>(J93-J94-J96-J97-J95)/J93</f>
        <v>0.98976190476190473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1</v>
      </c>
      <c r="J102" s="40">
        <f>SUM(C102:I102)</f>
        <v>1</v>
      </c>
      <c r="K102" s="40">
        <v>0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0.92833333333333334</v>
      </c>
      <c r="J105" s="44">
        <f t="shared" si="51"/>
        <v>0.98976190476190473</v>
      </c>
      <c r="K105" s="44">
        <f t="shared" si="51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  <c r="N106" s="53">
        <f>AVERAGE(J100,J86,J70,J56,J40,J26,J12)</f>
        <v>0.99528911564625844</v>
      </c>
    </row>
    <row r="107" spans="1:14" ht="13.5" thickTop="1" x14ac:dyDescent="0.2">
      <c r="A107" s="21"/>
      <c r="B107" s="5"/>
      <c r="C107" s="51">
        <f>C77</f>
        <v>43099</v>
      </c>
      <c r="D107" s="51">
        <f t="shared" ref="D107:I107" si="52">C107+1</f>
        <v>43100</v>
      </c>
      <c r="E107" s="51">
        <f t="shared" si="52"/>
        <v>43101</v>
      </c>
      <c r="F107" s="51">
        <f t="shared" si="52"/>
        <v>43102</v>
      </c>
      <c r="G107" s="51">
        <f t="shared" si="52"/>
        <v>43103</v>
      </c>
      <c r="H107" s="51">
        <f t="shared" si="52"/>
        <v>43104</v>
      </c>
      <c r="I107" s="51">
        <f t="shared" si="52"/>
        <v>43105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4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43099</v>
      </c>
      <c r="D123" s="51">
        <f t="shared" ref="D123:I123" si="60">C123+1</f>
        <v>43100</v>
      </c>
      <c r="E123" s="51">
        <f t="shared" si="60"/>
        <v>43101</v>
      </c>
      <c r="F123" s="51">
        <f t="shared" si="60"/>
        <v>43102</v>
      </c>
      <c r="G123" s="51">
        <f t="shared" si="60"/>
        <v>43103</v>
      </c>
      <c r="H123" s="51">
        <f t="shared" si="60"/>
        <v>43104</v>
      </c>
      <c r="I123" s="51">
        <f t="shared" si="60"/>
        <v>43105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>(J125-J126-J128-J129)/J125</f>
        <v>0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0.98991071428571431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0.98991071428571431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8"/>
  <dimension ref="A1:O194"/>
  <sheetViews>
    <sheetView showGridLines="0" zoomScaleNormal="100" workbookViewId="0">
      <selection activeCell="G1" sqref="G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Week01!F1+1</f>
        <v>2</v>
      </c>
      <c r="G1" s="62">
        <f>Week01!G1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Week01!I3+1</f>
        <v>43106</v>
      </c>
      <c r="D3" s="51">
        <f t="shared" ref="D3:I3" si="0">C3+1</f>
        <v>43107</v>
      </c>
      <c r="E3" s="51">
        <f t="shared" si="0"/>
        <v>43108</v>
      </c>
      <c r="F3" s="51">
        <f t="shared" si="0"/>
        <v>43109</v>
      </c>
      <c r="G3" s="51">
        <f t="shared" si="0"/>
        <v>43110</v>
      </c>
      <c r="H3" s="51">
        <f t="shared" si="0"/>
        <v>43111</v>
      </c>
      <c r="I3" s="51">
        <f t="shared" si="0"/>
        <v>43112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4.03</v>
      </c>
      <c r="G6" s="29">
        <v>0</v>
      </c>
      <c r="H6" s="29">
        <v>0</v>
      </c>
      <c r="I6" s="29">
        <v>0</v>
      </c>
      <c r="J6" s="33">
        <f t="shared" si="1"/>
        <v>4.03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0.08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0.08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4.03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4.03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19.97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163.97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0.83208333333333329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0.9760119047619048</v>
      </c>
      <c r="K12" s="43">
        <f t="shared" si="4"/>
        <v>1</v>
      </c>
      <c r="L12" s="53">
        <f>AVERAGE(J12,J26,J40)</f>
        <v>0.99200396825396819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0.9966666666666667</v>
      </c>
      <c r="F13" s="42">
        <f t="shared" si="5"/>
        <v>0.83208333333333329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0.97553571428571417</v>
      </c>
      <c r="K13" s="47">
        <f t="shared" si="5"/>
        <v>1</v>
      </c>
      <c r="L13" s="53">
        <f>AVERAGE(J13,J27,J41)</f>
        <v>0.99154761904761901</v>
      </c>
      <c r="N13" s="53">
        <f>AVERAGE(J12,J26,J40,J56,J70,J86,J100)</f>
        <v>0.99657312925170061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0.9966666666666667</v>
      </c>
      <c r="F17" s="25">
        <f t="shared" si="7"/>
        <v>0.83208333333333329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0.97553571428571417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0.15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0.15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0.99375000000000002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0.99910714285714286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0.99375000000000002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0.99910714285714286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M34" s="70"/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74">
        <f t="shared" ref="C44:I44" si="20">IF(C43&lt;1,C33,C33-C34-C35-C36-C37/C43)/24</f>
        <v>1</v>
      </c>
      <c r="D44" s="74">
        <f t="shared" si="20"/>
        <v>1</v>
      </c>
      <c r="E44" s="74">
        <f t="shared" si="20"/>
        <v>1</v>
      </c>
      <c r="F44" s="74">
        <f t="shared" si="20"/>
        <v>1</v>
      </c>
      <c r="G44" s="74">
        <f t="shared" si="20"/>
        <v>1</v>
      </c>
      <c r="H44" s="74">
        <f t="shared" si="20"/>
        <v>1</v>
      </c>
      <c r="I44" s="75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43106</v>
      </c>
      <c r="D47" s="51">
        <f t="shared" ref="D47:I47" si="22">C47+1</f>
        <v>43107</v>
      </c>
      <c r="E47" s="51">
        <f t="shared" si="22"/>
        <v>43108</v>
      </c>
      <c r="F47" s="51">
        <f t="shared" si="22"/>
        <v>43109</v>
      </c>
      <c r="G47" s="51">
        <f t="shared" si="22"/>
        <v>43110</v>
      </c>
      <c r="H47" s="51">
        <f t="shared" si="22"/>
        <v>43111</v>
      </c>
      <c r="I47" s="51">
        <f t="shared" si="22"/>
        <v>43112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43106</v>
      </c>
      <c r="D77" s="51">
        <f t="shared" ref="D77:I77" si="37">C77+1</f>
        <v>43107</v>
      </c>
      <c r="E77" s="51">
        <f t="shared" si="37"/>
        <v>43108</v>
      </c>
      <c r="F77" s="51">
        <f t="shared" si="37"/>
        <v>43109</v>
      </c>
      <c r="G77" s="51">
        <f t="shared" si="37"/>
        <v>43110</v>
      </c>
      <c r="H77" s="51">
        <f t="shared" si="37"/>
        <v>43111</v>
      </c>
      <c r="I77" s="51">
        <f t="shared" si="37"/>
        <v>43112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  <c r="M80" s="31">
        <f>J80+Week03!J80</f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3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M94" s="4">
        <f>24-16.25</f>
        <v>7.75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43106</v>
      </c>
      <c r="D107" s="51">
        <f t="shared" ref="D107:I107" si="52">C107+1</f>
        <v>43107</v>
      </c>
      <c r="E107" s="51">
        <f t="shared" si="52"/>
        <v>43108</v>
      </c>
      <c r="F107" s="51">
        <f t="shared" si="52"/>
        <v>43109</v>
      </c>
      <c r="G107" s="51">
        <f t="shared" si="52"/>
        <v>43110</v>
      </c>
      <c r="H107" s="51">
        <f t="shared" si="52"/>
        <v>43111</v>
      </c>
      <c r="I107" s="51">
        <f t="shared" si="52"/>
        <v>43112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  <c r="N117" s="53">
        <f>AVERAGE(J116,J132,J146,J160,J174,J188)</f>
        <v>0.83333333333333337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1</v>
      </c>
      <c r="I119" s="48">
        <v>0</v>
      </c>
      <c r="J119" s="40">
        <f>SUM(C119:I119)</f>
        <v>1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0</v>
      </c>
      <c r="I120" s="59">
        <f t="shared" si="58"/>
        <v>1</v>
      </c>
      <c r="J120" s="60">
        <f>SUM(C120:I120)</f>
        <v>6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43106</v>
      </c>
      <c r="D123" s="51">
        <f t="shared" ref="D123:I123" si="60">C123+1</f>
        <v>43107</v>
      </c>
      <c r="E123" s="51">
        <f t="shared" si="60"/>
        <v>43108</v>
      </c>
      <c r="F123" s="51">
        <f t="shared" si="60"/>
        <v>43109</v>
      </c>
      <c r="G123" s="51">
        <f t="shared" si="60"/>
        <v>43110</v>
      </c>
      <c r="H123" s="51">
        <f t="shared" si="60"/>
        <v>43111</v>
      </c>
      <c r="I123" s="51">
        <f t="shared" si="60"/>
        <v>43112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1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1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74">
        <f t="shared" ref="C164:I164" si="80">IF(C163&lt;1,C153,C153-C154-C155-C156-C157/C163)/24</f>
        <v>1</v>
      </c>
      <c r="D164" s="74">
        <f t="shared" si="80"/>
        <v>1</v>
      </c>
      <c r="E164" s="74">
        <f t="shared" si="80"/>
        <v>1</v>
      </c>
      <c r="F164" s="74">
        <f t="shared" si="80"/>
        <v>1</v>
      </c>
      <c r="G164" s="74">
        <f t="shared" si="80"/>
        <v>1</v>
      </c>
      <c r="H164" s="74">
        <f t="shared" si="80"/>
        <v>1</v>
      </c>
      <c r="I164" s="75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1</v>
      </c>
      <c r="J191" s="40">
        <f>SUM(C191:I191)</f>
        <v>1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0</v>
      </c>
      <c r="J192" s="60">
        <f>SUM(C192:I192)</f>
        <v>6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9"/>
  <dimension ref="A1:O194"/>
  <sheetViews>
    <sheetView showGridLines="0" zoomScaleNormal="100" workbookViewId="0">
      <selection activeCell="H50" sqref="H5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Week02!F1+1</f>
        <v>3</v>
      </c>
      <c r="G1" s="62">
        <f>Week01!G1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Week02!I3+1</f>
        <v>43113</v>
      </c>
      <c r="D3" s="51">
        <f t="shared" ref="D3:I3" si="0">C3+1</f>
        <v>43114</v>
      </c>
      <c r="E3" s="51">
        <f t="shared" si="0"/>
        <v>43115</v>
      </c>
      <c r="F3" s="51">
        <f t="shared" si="0"/>
        <v>43116</v>
      </c>
      <c r="G3" s="51">
        <f t="shared" si="0"/>
        <v>43117</v>
      </c>
      <c r="H3" s="51">
        <f t="shared" si="0"/>
        <v>43118</v>
      </c>
      <c r="I3" s="51">
        <f t="shared" si="0"/>
        <v>43119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O12" s="53">
        <f>AVERAGE(J12,J26,J40,J56,J70,J86,J100)</f>
        <v>0.9849489795918368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0.57892857142857146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43113</v>
      </c>
      <c r="D47" s="51">
        <f t="shared" ref="D47:I47" si="22">C47+1</f>
        <v>43114</v>
      </c>
      <c r="E47" s="51">
        <f t="shared" si="22"/>
        <v>43115</v>
      </c>
      <c r="F47" s="51">
        <f t="shared" si="22"/>
        <v>43116</v>
      </c>
      <c r="G47" s="51">
        <f t="shared" si="22"/>
        <v>43117</v>
      </c>
      <c r="H47" s="51">
        <f t="shared" si="22"/>
        <v>43118</v>
      </c>
      <c r="I47" s="51">
        <f t="shared" si="22"/>
        <v>43119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16.600000000000001</v>
      </c>
      <c r="I50" s="29">
        <v>1.1000000000000001</v>
      </c>
      <c r="J50" s="35">
        <f t="shared" si="23"/>
        <v>17.700000000000003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16.600000000000001</v>
      </c>
      <c r="I54" s="30">
        <f t="shared" si="24"/>
        <v>1.1000000000000001</v>
      </c>
      <c r="J54" s="36">
        <f t="shared" si="23"/>
        <v>17.700000000000003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7.3999999999999986</v>
      </c>
      <c r="I55" s="30">
        <f t="shared" si="25"/>
        <v>22.9</v>
      </c>
      <c r="J55" s="36">
        <f t="shared" si="23"/>
        <v>150.30000000000001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0.30833333333333329</v>
      </c>
      <c r="I56" s="42">
        <f t="shared" si="26"/>
        <v>0.95416666666666661</v>
      </c>
      <c r="J56" s="43">
        <f>(J49-J50-J52-J53)/J49</f>
        <v>0.89464285714285718</v>
      </c>
      <c r="K56" s="43">
        <f>(K49-K50-K52-K53)/K49</f>
        <v>1</v>
      </c>
      <c r="L56" s="53">
        <f>AVERAGE(J56,J70)</f>
        <v>0.94732142857142865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0.30833333333333329</v>
      </c>
      <c r="I57" s="46">
        <f t="shared" si="27"/>
        <v>0.95416666666666661</v>
      </c>
      <c r="J57" s="52">
        <f>(J49-J50-J52-J53-J51)/J49</f>
        <v>0.89464285714285718</v>
      </c>
      <c r="K57" s="47">
        <f>(K49-K50-K52-K53-K51)/K49</f>
        <v>1</v>
      </c>
      <c r="L57" s="53">
        <f>AVERAGE(J57,J71)</f>
        <v>0.94732142857142865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0.30833333333333329</v>
      </c>
      <c r="I61" s="45">
        <f t="shared" si="29"/>
        <v>0.95416666666666661</v>
      </c>
      <c r="J61" s="44">
        <f t="shared" si="29"/>
        <v>0.89464285714285718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43113</v>
      </c>
      <c r="D77" s="51">
        <f t="shared" ref="D77:I77" si="37">C77+1</f>
        <v>43114</v>
      </c>
      <c r="E77" s="51">
        <f t="shared" si="37"/>
        <v>43115</v>
      </c>
      <c r="F77" s="51">
        <f t="shared" si="37"/>
        <v>43116</v>
      </c>
      <c r="G77" s="51">
        <f t="shared" si="37"/>
        <v>43117</v>
      </c>
      <c r="H77" s="51">
        <f t="shared" si="37"/>
        <v>43118</v>
      </c>
      <c r="I77" s="51">
        <f t="shared" si="37"/>
        <v>43119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43113</v>
      </c>
      <c r="D107" s="51">
        <f t="shared" ref="D107:I107" si="52">C107+1</f>
        <v>43114</v>
      </c>
      <c r="E107" s="51">
        <f t="shared" si="52"/>
        <v>43115</v>
      </c>
      <c r="F107" s="51">
        <f t="shared" si="52"/>
        <v>43116</v>
      </c>
      <c r="G107" s="51">
        <f t="shared" si="52"/>
        <v>43117</v>
      </c>
      <c r="H107" s="51">
        <f t="shared" si="52"/>
        <v>43118</v>
      </c>
      <c r="I107" s="51">
        <f t="shared" si="52"/>
        <v>43119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43113</v>
      </c>
      <c r="D123" s="51">
        <f t="shared" ref="D123:I123" si="60">C123+1</f>
        <v>43114</v>
      </c>
      <c r="E123" s="51">
        <f t="shared" si="60"/>
        <v>43115</v>
      </c>
      <c r="F123" s="51">
        <f t="shared" si="60"/>
        <v>43116</v>
      </c>
      <c r="G123" s="51">
        <f t="shared" si="60"/>
        <v>43117</v>
      </c>
      <c r="H123" s="51">
        <f t="shared" si="60"/>
        <v>43118</v>
      </c>
      <c r="I123" s="51">
        <f t="shared" si="60"/>
        <v>43119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ref="J146:K146" si="72">(J139-J140-J142-J143)/J139</f>
        <v>1</v>
      </c>
      <c r="K146" s="43">
        <f t="shared" si="72"/>
        <v>1</v>
      </c>
    </row>
    <row r="147" spans="1:13" x14ac:dyDescent="0.2">
      <c r="A147" s="14"/>
      <c r="B147" s="38" t="s">
        <v>19</v>
      </c>
      <c r="C147" s="42">
        <f t="shared" ref="C147:I147" si="73">(C139-C140-C142-C143-C141)/C139</f>
        <v>0</v>
      </c>
      <c r="D147" s="42">
        <f t="shared" si="73"/>
        <v>0</v>
      </c>
      <c r="E147" s="42">
        <f t="shared" si="73"/>
        <v>0</v>
      </c>
      <c r="F147" s="42">
        <f t="shared" si="73"/>
        <v>0</v>
      </c>
      <c r="G147" s="42">
        <f t="shared" si="73"/>
        <v>0</v>
      </c>
      <c r="H147" s="42">
        <f t="shared" si="73"/>
        <v>0</v>
      </c>
      <c r="I147" s="46">
        <f t="shared" si="73"/>
        <v>0</v>
      </c>
      <c r="J147" s="52">
        <f t="shared" ref="J147:K147" si="74">(J139-J140-J142-J143-J141)/J139</f>
        <v>0</v>
      </c>
      <c r="K147" s="47">
        <f t="shared" si="74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5">IF(C149&lt;1,C139,C139-C140-C141-C142-C143/C149)/24</f>
        <v>1</v>
      </c>
      <c r="D150" s="58">
        <f t="shared" si="75"/>
        <v>1</v>
      </c>
      <c r="E150" s="58">
        <f t="shared" si="75"/>
        <v>1</v>
      </c>
      <c r="F150" s="58">
        <f t="shared" si="75"/>
        <v>1</v>
      </c>
      <c r="G150" s="58">
        <f t="shared" si="75"/>
        <v>1</v>
      </c>
      <c r="H150" s="58">
        <f t="shared" si="75"/>
        <v>1</v>
      </c>
      <c r="I150" s="59">
        <f t="shared" si="75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6">IF(C148=0,C147,((C139-C140-C142-C143-C141)/C139)/C148)</f>
        <v>0</v>
      </c>
      <c r="D151" s="25">
        <f t="shared" si="76"/>
        <v>0</v>
      </c>
      <c r="E151" s="25">
        <f t="shared" si="76"/>
        <v>0</v>
      </c>
      <c r="F151" s="25">
        <f t="shared" si="76"/>
        <v>0</v>
      </c>
      <c r="G151" s="25">
        <f t="shared" si="76"/>
        <v>0</v>
      </c>
      <c r="H151" s="25">
        <f t="shared" si="76"/>
        <v>0</v>
      </c>
      <c r="I151" s="45">
        <f t="shared" si="76"/>
        <v>0</v>
      </c>
      <c r="J151" s="44">
        <f t="shared" si="76"/>
        <v>0</v>
      </c>
      <c r="K151" s="44">
        <f t="shared" si="7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8">C154+C156+C157</f>
        <v>0</v>
      </c>
      <c r="D158" s="30">
        <f t="shared" si="78"/>
        <v>0</v>
      </c>
      <c r="E158" s="30">
        <f t="shared" si="78"/>
        <v>0</v>
      </c>
      <c r="F158" s="30">
        <f t="shared" si="78"/>
        <v>0</v>
      </c>
      <c r="G158" s="30">
        <f t="shared" si="78"/>
        <v>0</v>
      </c>
      <c r="H158" s="30">
        <f t="shared" si="78"/>
        <v>0</v>
      </c>
      <c r="I158" s="30">
        <f t="shared" si="78"/>
        <v>0</v>
      </c>
      <c r="J158" s="36">
        <f t="shared" si="7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9">C153-C158</f>
        <v>24</v>
      </c>
      <c r="D159" s="30">
        <f t="shared" si="79"/>
        <v>24</v>
      </c>
      <c r="E159" s="30">
        <f t="shared" si="79"/>
        <v>24</v>
      </c>
      <c r="F159" s="30">
        <f t="shared" si="79"/>
        <v>24</v>
      </c>
      <c r="G159" s="30">
        <f t="shared" si="79"/>
        <v>24</v>
      </c>
      <c r="H159" s="30">
        <f t="shared" si="79"/>
        <v>24</v>
      </c>
      <c r="I159" s="30">
        <f t="shared" si="79"/>
        <v>24</v>
      </c>
      <c r="J159" s="36">
        <f t="shared" si="7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0">(D153-D154-D156-D157)/D153</f>
        <v>1</v>
      </c>
      <c r="E160" s="42">
        <f t="shared" si="80"/>
        <v>1</v>
      </c>
      <c r="F160" s="42">
        <f t="shared" si="80"/>
        <v>1</v>
      </c>
      <c r="G160" s="42">
        <f t="shared" si="80"/>
        <v>1</v>
      </c>
      <c r="H160" s="42">
        <f t="shared" si="80"/>
        <v>1</v>
      </c>
      <c r="I160" s="42">
        <f t="shared" si="80"/>
        <v>1</v>
      </c>
      <c r="J160" s="43">
        <f t="shared" ref="J160:K160" si="81">(J153-J154-J156-J157)/J153</f>
        <v>1</v>
      </c>
      <c r="K160" s="43">
        <f t="shared" si="81"/>
        <v>1</v>
      </c>
    </row>
    <row r="161" spans="1:15" x14ac:dyDescent="0.2">
      <c r="A161" s="14"/>
      <c r="B161" s="38" t="s">
        <v>19</v>
      </c>
      <c r="C161" s="42">
        <f t="shared" ref="C161:I161" si="82">(C153-C154-C156-C157-C155)/C153</f>
        <v>0</v>
      </c>
      <c r="D161" s="42">
        <f t="shared" si="82"/>
        <v>0</v>
      </c>
      <c r="E161" s="42">
        <f t="shared" si="82"/>
        <v>0</v>
      </c>
      <c r="F161" s="42">
        <f t="shared" si="82"/>
        <v>0</v>
      </c>
      <c r="G161" s="42">
        <f t="shared" si="82"/>
        <v>0</v>
      </c>
      <c r="H161" s="42">
        <f t="shared" si="82"/>
        <v>0</v>
      </c>
      <c r="I161" s="46">
        <f t="shared" si="82"/>
        <v>0</v>
      </c>
      <c r="J161" s="52">
        <f t="shared" ref="J161:K161" si="83">(J153-J154-J156-J157-J155)/J153</f>
        <v>0</v>
      </c>
      <c r="K161" s="47">
        <f t="shared" si="8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4">IF(C163&lt;1,C153,C153-C154-C155-C156-C157/C163)/24</f>
        <v>1</v>
      </c>
      <c r="D164" s="58">
        <f t="shared" si="84"/>
        <v>1</v>
      </c>
      <c r="E164" s="58">
        <f t="shared" si="84"/>
        <v>1</v>
      </c>
      <c r="F164" s="58">
        <f t="shared" si="84"/>
        <v>1</v>
      </c>
      <c r="G164" s="58">
        <f t="shared" si="84"/>
        <v>1</v>
      </c>
      <c r="H164" s="58">
        <f t="shared" si="84"/>
        <v>1</v>
      </c>
      <c r="I164" s="59">
        <f t="shared" si="8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5">IF(C162=0,C161,((C153-C154-C156-C157-C155)/C153)/C162)</f>
        <v>0</v>
      </c>
      <c r="D165" s="25">
        <f t="shared" si="85"/>
        <v>0</v>
      </c>
      <c r="E165" s="25">
        <f t="shared" si="85"/>
        <v>0</v>
      </c>
      <c r="F165" s="25">
        <f t="shared" si="85"/>
        <v>0</v>
      </c>
      <c r="G165" s="25">
        <f t="shared" si="85"/>
        <v>0</v>
      </c>
      <c r="H165" s="25">
        <f t="shared" si="85"/>
        <v>0</v>
      </c>
      <c r="I165" s="45">
        <f t="shared" si="85"/>
        <v>0</v>
      </c>
      <c r="J165" s="44">
        <f t="shared" si="85"/>
        <v>0</v>
      </c>
      <c r="K165" s="44">
        <f t="shared" si="85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6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6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6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6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6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7">C168+C170+C171</f>
        <v>0</v>
      </c>
      <c r="D172" s="30">
        <f t="shared" si="87"/>
        <v>0</v>
      </c>
      <c r="E172" s="30">
        <f t="shared" si="87"/>
        <v>0</v>
      </c>
      <c r="F172" s="30">
        <f t="shared" si="87"/>
        <v>0</v>
      </c>
      <c r="G172" s="30">
        <f t="shared" si="87"/>
        <v>0</v>
      </c>
      <c r="H172" s="30">
        <f t="shared" si="87"/>
        <v>0</v>
      </c>
      <c r="I172" s="30">
        <f t="shared" si="87"/>
        <v>0</v>
      </c>
      <c r="J172" s="36">
        <f t="shared" si="86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8">C167-C172</f>
        <v>24</v>
      </c>
      <c r="D173" s="30">
        <f t="shared" si="88"/>
        <v>24</v>
      </c>
      <c r="E173" s="30">
        <f t="shared" si="88"/>
        <v>24</v>
      </c>
      <c r="F173" s="30">
        <f t="shared" si="88"/>
        <v>24</v>
      </c>
      <c r="G173" s="30">
        <f t="shared" si="88"/>
        <v>24</v>
      </c>
      <c r="H173" s="30">
        <f t="shared" si="88"/>
        <v>24</v>
      </c>
      <c r="I173" s="30">
        <f t="shared" si="88"/>
        <v>24</v>
      </c>
      <c r="J173" s="36">
        <f t="shared" si="86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9">(D167-D168-D170-D171)/D167</f>
        <v>1</v>
      </c>
      <c r="E174" s="42">
        <f t="shared" si="89"/>
        <v>1</v>
      </c>
      <c r="F174" s="42">
        <f t="shared" si="89"/>
        <v>1</v>
      </c>
      <c r="G174" s="42">
        <f t="shared" si="89"/>
        <v>1</v>
      </c>
      <c r="H174" s="42">
        <f t="shared" si="89"/>
        <v>1</v>
      </c>
      <c r="I174" s="42">
        <f t="shared" si="89"/>
        <v>1</v>
      </c>
      <c r="J174" s="43">
        <f t="shared" si="89"/>
        <v>1</v>
      </c>
      <c r="K174" s="43">
        <f t="shared" si="89"/>
        <v>1</v>
      </c>
    </row>
    <row r="175" spans="1:15" x14ac:dyDescent="0.2">
      <c r="A175" s="14"/>
      <c r="B175" s="38" t="s">
        <v>19</v>
      </c>
      <c r="C175" s="42">
        <f t="shared" ref="C175:K175" si="90">(C167-C168-C170-C171-C169)/C167</f>
        <v>0</v>
      </c>
      <c r="D175" s="42">
        <f t="shared" si="90"/>
        <v>0</v>
      </c>
      <c r="E175" s="42">
        <f t="shared" si="90"/>
        <v>0</v>
      </c>
      <c r="F175" s="42">
        <f t="shared" si="90"/>
        <v>0</v>
      </c>
      <c r="G175" s="42">
        <f t="shared" si="90"/>
        <v>0</v>
      </c>
      <c r="H175" s="42">
        <f t="shared" si="90"/>
        <v>0</v>
      </c>
      <c r="I175" s="46">
        <f t="shared" si="90"/>
        <v>0</v>
      </c>
      <c r="J175" s="52">
        <f t="shared" si="90"/>
        <v>0</v>
      </c>
      <c r="K175" s="47">
        <f t="shared" si="90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1</v>
      </c>
      <c r="D177" s="48">
        <v>0</v>
      </c>
      <c r="E177" s="48">
        <v>1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2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1">IF(C177&lt;1,C167,C167-C168-C169-C170-C171/C177)/24</f>
        <v>0</v>
      </c>
      <c r="D178" s="58">
        <f t="shared" si="91"/>
        <v>1</v>
      </c>
      <c r="E178" s="58">
        <f t="shared" si="91"/>
        <v>0</v>
      </c>
      <c r="F178" s="58">
        <f t="shared" si="91"/>
        <v>1</v>
      </c>
      <c r="G178" s="58">
        <f t="shared" si="91"/>
        <v>1</v>
      </c>
      <c r="H178" s="58">
        <f t="shared" si="91"/>
        <v>1</v>
      </c>
      <c r="I178" s="59">
        <f t="shared" si="91"/>
        <v>1</v>
      </c>
      <c r="J178" s="60">
        <f>SUM(C178:I178)</f>
        <v>5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2">IF(C176=0,C175,((C167-C168-C170-C171-C169)/C167)/C176)</f>
        <v>0</v>
      </c>
      <c r="D179" s="25">
        <f t="shared" si="92"/>
        <v>0</v>
      </c>
      <c r="E179" s="25">
        <f t="shared" si="92"/>
        <v>0</v>
      </c>
      <c r="F179" s="25">
        <f t="shared" si="92"/>
        <v>0</v>
      </c>
      <c r="G179" s="25">
        <f t="shared" si="92"/>
        <v>0</v>
      </c>
      <c r="H179" s="25">
        <f t="shared" si="92"/>
        <v>0</v>
      </c>
      <c r="I179" s="45">
        <f t="shared" si="92"/>
        <v>0</v>
      </c>
      <c r="J179" s="44">
        <f t="shared" si="92"/>
        <v>0</v>
      </c>
      <c r="K179" s="44">
        <f t="shared" si="9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4">C182+C184+C185</f>
        <v>0</v>
      </c>
      <c r="D186" s="30">
        <f t="shared" si="94"/>
        <v>0</v>
      </c>
      <c r="E186" s="30">
        <f t="shared" si="94"/>
        <v>0</v>
      </c>
      <c r="F186" s="30">
        <f t="shared" si="94"/>
        <v>0</v>
      </c>
      <c r="G186" s="30">
        <f t="shared" si="94"/>
        <v>0</v>
      </c>
      <c r="H186" s="30">
        <f t="shared" si="94"/>
        <v>0</v>
      </c>
      <c r="I186" s="30">
        <f t="shared" si="94"/>
        <v>0</v>
      </c>
      <c r="J186" s="36">
        <f t="shared" si="9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5">C181-C186</f>
        <v>24</v>
      </c>
      <c r="D187" s="30">
        <f t="shared" si="95"/>
        <v>24</v>
      </c>
      <c r="E187" s="30">
        <f t="shared" si="95"/>
        <v>24</v>
      </c>
      <c r="F187" s="30">
        <f t="shared" si="95"/>
        <v>24</v>
      </c>
      <c r="G187" s="30">
        <f t="shared" si="95"/>
        <v>24</v>
      </c>
      <c r="H187" s="30">
        <f t="shared" si="95"/>
        <v>24</v>
      </c>
      <c r="I187" s="30">
        <f t="shared" si="95"/>
        <v>24</v>
      </c>
      <c r="J187" s="36">
        <f t="shared" si="9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6">(D181-D182-D184-D185)/D181</f>
        <v>1</v>
      </c>
      <c r="E188" s="42">
        <f t="shared" si="96"/>
        <v>1</v>
      </c>
      <c r="F188" s="42">
        <f t="shared" si="96"/>
        <v>1</v>
      </c>
      <c r="G188" s="42">
        <f t="shared" si="96"/>
        <v>1</v>
      </c>
      <c r="H188" s="42">
        <f t="shared" si="96"/>
        <v>1</v>
      </c>
      <c r="I188" s="42">
        <f t="shared" si="96"/>
        <v>1</v>
      </c>
      <c r="J188" s="43">
        <f t="shared" si="96"/>
        <v>1</v>
      </c>
      <c r="K188" s="43">
        <f t="shared" si="96"/>
        <v>1</v>
      </c>
    </row>
    <row r="189" spans="1:13" x14ac:dyDescent="0.2">
      <c r="A189" s="14"/>
      <c r="B189" s="38" t="s">
        <v>19</v>
      </c>
      <c r="C189" s="42">
        <f t="shared" ref="C189:K189" si="97">(C181-C182-C184-C185-C183)/C181</f>
        <v>0</v>
      </c>
      <c r="D189" s="42">
        <f t="shared" si="97"/>
        <v>0</v>
      </c>
      <c r="E189" s="42">
        <f t="shared" si="97"/>
        <v>0</v>
      </c>
      <c r="F189" s="42">
        <f t="shared" si="97"/>
        <v>0</v>
      </c>
      <c r="G189" s="42">
        <f t="shared" si="97"/>
        <v>0</v>
      </c>
      <c r="H189" s="42">
        <f t="shared" si="97"/>
        <v>0</v>
      </c>
      <c r="I189" s="46">
        <f t="shared" si="97"/>
        <v>0</v>
      </c>
      <c r="J189" s="52">
        <f t="shared" si="97"/>
        <v>0</v>
      </c>
      <c r="K189" s="47">
        <f t="shared" si="9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8">IF(C191&lt;1,C181,C181-C182-C183-C184-C185/C191)/24</f>
        <v>1</v>
      </c>
      <c r="D192" s="58">
        <f t="shared" si="98"/>
        <v>1</v>
      </c>
      <c r="E192" s="58">
        <f t="shared" si="98"/>
        <v>1</v>
      </c>
      <c r="F192" s="58">
        <f t="shared" si="98"/>
        <v>1</v>
      </c>
      <c r="G192" s="58">
        <f t="shared" si="98"/>
        <v>1</v>
      </c>
      <c r="H192" s="58">
        <f t="shared" si="98"/>
        <v>1</v>
      </c>
      <c r="I192" s="59">
        <f t="shared" si="9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9">IF(C190=0,C189,((C181-C182-C184-C185-C183)/C181)/C190)</f>
        <v>0</v>
      </c>
      <c r="D193" s="25">
        <f t="shared" si="99"/>
        <v>0</v>
      </c>
      <c r="E193" s="25">
        <f t="shared" si="99"/>
        <v>0</v>
      </c>
      <c r="F193" s="25">
        <f t="shared" si="99"/>
        <v>0</v>
      </c>
      <c r="G193" s="25">
        <f t="shared" si="99"/>
        <v>0</v>
      </c>
      <c r="H193" s="25">
        <f t="shared" si="99"/>
        <v>0</v>
      </c>
      <c r="I193" s="45">
        <f t="shared" si="99"/>
        <v>0</v>
      </c>
      <c r="J193" s="44">
        <f t="shared" si="99"/>
        <v>0</v>
      </c>
      <c r="K193" s="44">
        <f t="shared" si="99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40"/>
  <dimension ref="A1:O194"/>
  <sheetViews>
    <sheetView showGridLines="0" zoomScaleNormal="100" workbookViewId="0">
      <selection activeCell="F95" sqref="F9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Week03!F1+1</f>
        <v>4</v>
      </c>
      <c r="G1" s="62">
        <f>Week01!G1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78">
        <f>Week03!I3+1</f>
        <v>43120</v>
      </c>
      <c r="D3" s="78">
        <f t="shared" ref="D3:I3" si="0">C3+1</f>
        <v>43121</v>
      </c>
      <c r="E3" s="78">
        <f t="shared" si="0"/>
        <v>43122</v>
      </c>
      <c r="F3" s="78">
        <f t="shared" si="0"/>
        <v>43123</v>
      </c>
      <c r="G3" s="78">
        <f t="shared" si="0"/>
        <v>43124</v>
      </c>
      <c r="H3" s="78">
        <f t="shared" si="0"/>
        <v>43125</v>
      </c>
      <c r="I3" s="51">
        <f t="shared" si="0"/>
        <v>43126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7.0000000000000007E-2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7.0000000000000007E-2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0.94291099773242626</v>
      </c>
    </row>
    <row r="13" spans="1:14" x14ac:dyDescent="0.2">
      <c r="A13" s="14"/>
      <c r="B13" s="38" t="s">
        <v>19</v>
      </c>
      <c r="C13" s="42">
        <f t="shared" ref="C13:K13" si="5">(C5-C6-C8-C9-C7)/C5</f>
        <v>0.99708333333333332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0.99958333333333338</v>
      </c>
      <c r="K13" s="47">
        <f t="shared" si="5"/>
        <v>1</v>
      </c>
      <c r="L13" s="53">
        <f>AVERAGE(J13,J27,J41)</f>
        <v>0.99956349206349204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0.99708333333333332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0.99958333333333338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0.15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0.15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0.99375000000000002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0.99910714285714286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0.99375000000000002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0.99910714285714286</v>
      </c>
      <c r="K31" s="44">
        <f t="shared" si="14"/>
        <v>1</v>
      </c>
      <c r="L31" s="55">
        <f>(J28+J40+J56+J72+J116)/5</f>
        <v>0.59819047619047616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43120</v>
      </c>
      <c r="D47" s="51">
        <f t="shared" ref="D47:I47" si="22">C47+1</f>
        <v>43121</v>
      </c>
      <c r="E47" s="51">
        <f t="shared" si="22"/>
        <v>43122</v>
      </c>
      <c r="F47" s="51">
        <f t="shared" si="22"/>
        <v>43123</v>
      </c>
      <c r="G47" s="51">
        <f t="shared" si="22"/>
        <v>43124</v>
      </c>
      <c r="H47" s="51">
        <f t="shared" si="22"/>
        <v>43125</v>
      </c>
      <c r="I47" s="51">
        <f t="shared" si="22"/>
        <v>43126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1.52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1.52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  <c r="M53" s="4">
        <f>0.25*65</f>
        <v>16.25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1.52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1.52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22.48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166.48000000000002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0.93666666666666665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0.99095238095238092</v>
      </c>
      <c r="K56" s="43">
        <f>(K49-K50-K52-K53)/K49</f>
        <v>1</v>
      </c>
      <c r="L56" s="53">
        <f>AVERAGE(J56,J70)</f>
        <v>0.9954761904761904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0.93666666666666665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0.99095238095238092</v>
      </c>
      <c r="K57" s="47">
        <f>(K49-K50-K52-K53-K51)/K49</f>
        <v>1</v>
      </c>
      <c r="L57" s="53">
        <f>AVERAGE(J57,J71)</f>
        <v>0.9954761904761904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0.93666666666666665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0.99095238095238092</v>
      </c>
      <c r="K61" s="44">
        <f t="shared" si="29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43120</v>
      </c>
      <c r="D77" s="51">
        <f t="shared" ref="D77:I77" si="37">C77+1</f>
        <v>43121</v>
      </c>
      <c r="E77" s="51">
        <f t="shared" si="37"/>
        <v>43122</v>
      </c>
      <c r="F77" s="51">
        <f t="shared" si="37"/>
        <v>43123</v>
      </c>
      <c r="G77" s="51">
        <f t="shared" si="37"/>
        <v>43124</v>
      </c>
      <c r="H77" s="51">
        <f t="shared" si="37"/>
        <v>43125</v>
      </c>
      <c r="I77" s="51">
        <f t="shared" si="37"/>
        <v>43126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f>17+(37/60)</f>
        <v>17.616666666666667</v>
      </c>
      <c r="H80" s="29">
        <v>24</v>
      </c>
      <c r="I80" s="29">
        <v>24</v>
      </c>
      <c r="J80" s="35">
        <f t="shared" si="38"/>
        <v>65.616666666666674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17.616666666666667</v>
      </c>
      <c r="H84" s="30">
        <f t="shared" si="39"/>
        <v>24</v>
      </c>
      <c r="I84" s="30">
        <f t="shared" si="39"/>
        <v>24</v>
      </c>
      <c r="J84" s="36">
        <f t="shared" si="38"/>
        <v>65.616666666666674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6.3833333333333329</v>
      </c>
      <c r="H85" s="30">
        <f t="shared" si="40"/>
        <v>0</v>
      </c>
      <c r="I85" s="30">
        <f t="shared" si="40"/>
        <v>0</v>
      </c>
      <c r="J85" s="36">
        <f t="shared" si="38"/>
        <v>102.38333333333333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0.26597222222222222</v>
      </c>
      <c r="H86" s="42">
        <f t="shared" si="41"/>
        <v>0</v>
      </c>
      <c r="I86" s="42">
        <f t="shared" si="41"/>
        <v>0</v>
      </c>
      <c r="J86" s="43">
        <f>(J79-J80-J82-J83)/J79</f>
        <v>0.60942460317460312</v>
      </c>
      <c r="K86" s="43">
        <f>(K79-K80-K82-K83)/K79</f>
        <v>1</v>
      </c>
      <c r="L86" s="53">
        <f>AVERAGE(J86,J100)</f>
        <v>0.80471230158730156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0.26597222222222222</v>
      </c>
      <c r="H87" s="42">
        <f t="shared" si="42"/>
        <v>0</v>
      </c>
      <c r="I87" s="46">
        <f t="shared" si="42"/>
        <v>0</v>
      </c>
      <c r="J87" s="52">
        <f>(J79-J80-J82-J83-J81)/J79</f>
        <v>0.60942460317460312</v>
      </c>
      <c r="K87" s="47">
        <f>(K79-K80-K82-K83-K81)/K79</f>
        <v>1</v>
      </c>
      <c r="L87" s="53">
        <f>AVERAGE(J87,J101)</f>
        <v>0.80441468253968251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0.26597222222222222</v>
      </c>
      <c r="H91" s="25">
        <f t="shared" si="44"/>
        <v>0</v>
      </c>
      <c r="I91" s="45">
        <f t="shared" si="44"/>
        <v>0</v>
      </c>
      <c r="J91" s="44">
        <f t="shared" si="44"/>
        <v>0.60942460317460312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0.1</v>
      </c>
      <c r="G95" s="29">
        <v>0</v>
      </c>
      <c r="H95" s="29">
        <v>0</v>
      </c>
      <c r="I95" s="29">
        <v>0</v>
      </c>
      <c r="J95" s="35">
        <f t="shared" si="45"/>
        <v>0.1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0.99583333333333324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0.99940476190476191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0.99583333333333324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0.99940476190476191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43120</v>
      </c>
      <c r="D107" s="51">
        <f t="shared" ref="D107:I107" si="52">C107+1</f>
        <v>43121</v>
      </c>
      <c r="E107" s="51">
        <f t="shared" si="52"/>
        <v>43122</v>
      </c>
      <c r="F107" s="51">
        <f t="shared" si="52"/>
        <v>43123</v>
      </c>
      <c r="G107" s="51">
        <f t="shared" si="52"/>
        <v>43124</v>
      </c>
      <c r="H107" s="51">
        <f t="shared" si="52"/>
        <v>43125</v>
      </c>
      <c r="I107" s="51">
        <f t="shared" si="52"/>
        <v>43126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43120</v>
      </c>
      <c r="D123" s="51">
        <f t="shared" ref="D123:I123" si="60">C123+1</f>
        <v>43121</v>
      </c>
      <c r="E123" s="51">
        <f t="shared" si="60"/>
        <v>43122</v>
      </c>
      <c r="F123" s="51">
        <f t="shared" si="60"/>
        <v>43123</v>
      </c>
      <c r="G123" s="51">
        <f t="shared" si="60"/>
        <v>43124</v>
      </c>
      <c r="H123" s="51">
        <f t="shared" si="60"/>
        <v>43125</v>
      </c>
      <c r="I123" s="51">
        <f t="shared" si="60"/>
        <v>43126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f>24-F125</f>
        <v>0</v>
      </c>
      <c r="G126" s="29">
        <v>24</v>
      </c>
      <c r="H126" s="29">
        <v>24</v>
      </c>
      <c r="I126" s="29">
        <v>24</v>
      </c>
      <c r="J126" s="35">
        <f t="shared" si="61"/>
        <v>144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0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144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24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24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1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0.14285714285714285</v>
      </c>
      <c r="K132" s="43">
        <f t="shared" si="64"/>
        <v>1</v>
      </c>
      <c r="L132" s="53">
        <f>AVERAGE(J132,J146,J160,J174,J188)</f>
        <v>0.82857142857142851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1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0.14285714285714285</v>
      </c>
      <c r="K133" s="47">
        <f t="shared" si="65"/>
        <v>1</v>
      </c>
      <c r="L133" s="53">
        <f>AVERAGE(J133,J147,J161,J175,J189)</f>
        <v>2.8571428571428571E-2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1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0.14285714285714285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0.80471230158730156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0.80441468253968251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1"/>
  <dimension ref="A1:O194"/>
  <sheetViews>
    <sheetView showGridLines="0" zoomScaleNormal="100" workbookViewId="0">
      <selection activeCell="D97" sqref="D9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8.285156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Week04!F1+1</f>
        <v>5</v>
      </c>
      <c r="G1" s="62">
        <f>Week01!G1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Week04!I3+1</f>
        <v>43127</v>
      </c>
      <c r="D3" s="51">
        <f t="shared" ref="D3:I3" si="0">C3+1</f>
        <v>43128</v>
      </c>
      <c r="E3" s="51">
        <f t="shared" si="0"/>
        <v>43129</v>
      </c>
      <c r="F3" s="51">
        <f t="shared" si="0"/>
        <v>43130</v>
      </c>
      <c r="G3" s="51">
        <f t="shared" si="0"/>
        <v>43131</v>
      </c>
      <c r="H3" s="51">
        <f t="shared" si="0"/>
        <v>43132</v>
      </c>
      <c r="I3" s="51">
        <f t="shared" si="0"/>
        <v>43133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0.96462301587301591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43127</v>
      </c>
      <c r="D47" s="51">
        <f t="shared" ref="D47:I47" si="22">C47+1</f>
        <v>43128</v>
      </c>
      <c r="E47" s="51">
        <f t="shared" si="22"/>
        <v>43129</v>
      </c>
      <c r="F47" s="51">
        <f t="shared" si="22"/>
        <v>43130</v>
      </c>
      <c r="G47" s="51">
        <f t="shared" si="22"/>
        <v>43131</v>
      </c>
      <c r="H47" s="51">
        <f t="shared" si="22"/>
        <v>43132</v>
      </c>
      <c r="I47" s="51">
        <f t="shared" si="22"/>
        <v>43133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0.99300595238095246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0.99300595238095246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2.35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2.35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2.35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2.35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21.65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165.65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0.90208333333333324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0.98601190476190481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0.90208333333333324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0.98601190476190481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0.90208333333333324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0.98601190476190481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43127</v>
      </c>
      <c r="D77" s="51">
        <f t="shared" ref="D77:I77" si="37">C77+1</f>
        <v>43128</v>
      </c>
      <c r="E77" s="51">
        <f t="shared" si="37"/>
        <v>43129</v>
      </c>
      <c r="F77" s="51">
        <f t="shared" si="37"/>
        <v>43130</v>
      </c>
      <c r="G77" s="51">
        <f t="shared" si="37"/>
        <v>43131</v>
      </c>
      <c r="H77" s="51">
        <f t="shared" si="37"/>
        <v>43132</v>
      </c>
      <c r="I77" s="51">
        <f t="shared" si="37"/>
        <v>43133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24</v>
      </c>
      <c r="D80" s="29">
        <v>0.03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24.03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24</v>
      </c>
      <c r="D84" s="30">
        <f t="shared" si="39"/>
        <v>0.03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24.03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0</v>
      </c>
      <c r="D85" s="30">
        <f t="shared" si="40"/>
        <v>23.97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143.97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</v>
      </c>
      <c r="D86" s="42">
        <f t="shared" ref="D86:I86" si="41">(D79-D80-D82-D83)/D79</f>
        <v>0.99874999999999992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0.85696428571428573</v>
      </c>
      <c r="K86" s="43">
        <f>(K79-K80-K82-K83)/K79</f>
        <v>1</v>
      </c>
      <c r="L86" s="53">
        <f>AVERAGE(J86,J100)</f>
        <v>0.88317460317460328</v>
      </c>
    </row>
    <row r="87" spans="1:12" x14ac:dyDescent="0.2">
      <c r="A87" s="14"/>
      <c r="B87" s="38" t="s">
        <v>19</v>
      </c>
      <c r="C87" s="42">
        <f t="shared" ref="C87:I87" si="42">(C79-C80-C82-C83-C81)/C79</f>
        <v>0</v>
      </c>
      <c r="D87" s="42">
        <f t="shared" si="42"/>
        <v>0.99874999999999992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0.85696428571428573</v>
      </c>
      <c r="K87" s="47">
        <f>(K79-K80-K82-K83-K81)/K79</f>
        <v>1</v>
      </c>
      <c r="L87" s="53">
        <f>AVERAGE(J87,J101)</f>
        <v>0.88317460317460328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0</v>
      </c>
      <c r="D91" s="25">
        <f t="shared" si="44"/>
        <v>0.99874999999999992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0.85696428571428573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f>59/60</f>
        <v>0.98333333333333328</v>
      </c>
      <c r="E94" s="29">
        <v>4.7300000000000004</v>
      </c>
      <c r="F94" s="29">
        <v>8.2200000000000006</v>
      </c>
      <c r="G94" s="29">
        <v>0</v>
      </c>
      <c r="H94" s="29">
        <v>0</v>
      </c>
      <c r="I94" s="29">
        <v>0</v>
      </c>
      <c r="J94" s="35">
        <f t="shared" si="45"/>
        <v>13.933333333333334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0.87</v>
      </c>
      <c r="E97" s="29">
        <v>0</v>
      </c>
      <c r="F97" s="29">
        <v>0.42</v>
      </c>
      <c r="G97" s="29">
        <v>0</v>
      </c>
      <c r="H97" s="29">
        <v>0</v>
      </c>
      <c r="I97" s="29">
        <v>0</v>
      </c>
      <c r="J97" s="35">
        <f t="shared" si="45"/>
        <v>1.29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1.8533333333333333</v>
      </c>
      <c r="E98" s="30">
        <f t="shared" si="46"/>
        <v>4.7300000000000004</v>
      </c>
      <c r="F98" s="30">
        <f t="shared" si="46"/>
        <v>8.64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15.223333333333334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22.146666666666668</v>
      </c>
      <c r="E99" s="30">
        <f t="shared" si="47"/>
        <v>19.27</v>
      </c>
      <c r="F99" s="30">
        <f t="shared" si="47"/>
        <v>15.36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152.77666666666667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0.9227777777777777</v>
      </c>
      <c r="E100" s="42">
        <f t="shared" si="48"/>
        <v>0.80291666666666661</v>
      </c>
      <c r="F100" s="42">
        <f t="shared" si="48"/>
        <v>0.64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0.90938492063492071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0.9227777777777777</v>
      </c>
      <c r="E101" s="42">
        <f t="shared" si="49"/>
        <v>0.80291666666666661</v>
      </c>
      <c r="F101" s="42">
        <f t="shared" si="49"/>
        <v>0.64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0.90938492063492071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1</v>
      </c>
      <c r="E103" s="48">
        <v>0</v>
      </c>
      <c r="F103" s="48">
        <v>1</v>
      </c>
      <c r="G103" s="48">
        <v>0</v>
      </c>
      <c r="H103" s="48">
        <v>0</v>
      </c>
      <c r="I103" s="48">
        <v>0</v>
      </c>
      <c r="J103" s="40">
        <f>SUM(C103:I103)</f>
        <v>2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0.9227777777777777</v>
      </c>
      <c r="E104" s="58">
        <f t="shared" si="50"/>
        <v>1</v>
      </c>
      <c r="F104" s="58">
        <f t="shared" si="50"/>
        <v>0.64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6.5627777777777778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0.9227777777777777</v>
      </c>
      <c r="E105" s="25">
        <f t="shared" si="51"/>
        <v>0.80291666666666661</v>
      </c>
      <c r="F105" s="25">
        <f t="shared" si="51"/>
        <v>0.64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0.90938492063492071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43127</v>
      </c>
      <c r="D107" s="51">
        <f t="shared" ref="D107:I107" si="52">C107+1</f>
        <v>43128</v>
      </c>
      <c r="E107" s="51">
        <f t="shared" si="52"/>
        <v>43129</v>
      </c>
      <c r="F107" s="51">
        <f t="shared" si="52"/>
        <v>43130</v>
      </c>
      <c r="G107" s="51">
        <f t="shared" si="52"/>
        <v>43131</v>
      </c>
      <c r="H107" s="51">
        <f t="shared" si="52"/>
        <v>43132</v>
      </c>
      <c r="I107" s="51">
        <f t="shared" si="52"/>
        <v>43133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43127</v>
      </c>
      <c r="D123" s="51">
        <f t="shared" ref="D123:I123" si="60">C123+1</f>
        <v>43128</v>
      </c>
      <c r="E123" s="51">
        <f t="shared" si="60"/>
        <v>43129</v>
      </c>
      <c r="F123" s="51">
        <f t="shared" si="60"/>
        <v>43130</v>
      </c>
      <c r="G123" s="51">
        <f t="shared" si="60"/>
        <v>43131</v>
      </c>
      <c r="H123" s="51">
        <f t="shared" si="60"/>
        <v>43132</v>
      </c>
      <c r="I123" s="51">
        <f t="shared" si="60"/>
        <v>43133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0.88317460317460328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0.88317460317460328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2"/>
  <dimension ref="A1:O194"/>
  <sheetViews>
    <sheetView showGridLines="0" zoomScaleNormal="100" workbookViewId="0">
      <selection activeCell="D103" sqref="D10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Week05!F1+1</f>
        <v>6</v>
      </c>
      <c r="G1" s="62">
        <f>Week01!G1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Week05!I3+1</f>
        <v>43134</v>
      </c>
      <c r="D3" s="51">
        <f t="shared" ref="D3:I3" si="0">C3+1</f>
        <v>43135</v>
      </c>
      <c r="E3" s="51">
        <f t="shared" si="0"/>
        <v>43136</v>
      </c>
      <c r="F3" s="51">
        <f t="shared" si="0"/>
        <v>43137</v>
      </c>
      <c r="G3" s="51">
        <f t="shared" si="0"/>
        <v>43138</v>
      </c>
      <c r="H3" s="51">
        <f t="shared" si="0"/>
        <v>43139</v>
      </c>
      <c r="I3" s="51">
        <f t="shared" si="0"/>
        <v>43140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0.95705498866213146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  <c r="M24" s="31">
        <f>H20+H6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0.5980119047619048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43134</v>
      </c>
      <c r="D47" s="51">
        <f t="shared" ref="D47:I47" si="27">C47+1</f>
        <v>43135</v>
      </c>
      <c r="E47" s="51">
        <f t="shared" si="27"/>
        <v>43136</v>
      </c>
      <c r="F47" s="51">
        <f t="shared" si="27"/>
        <v>43137</v>
      </c>
      <c r="G47" s="51">
        <f t="shared" si="27"/>
        <v>43138</v>
      </c>
      <c r="H47" s="51">
        <f t="shared" si="27"/>
        <v>43139</v>
      </c>
      <c r="I47" s="51">
        <f t="shared" si="27"/>
        <v>43140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f>1.6+0.07</f>
        <v>1.6700000000000002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1.6700000000000002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1.6700000000000002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1.6700000000000002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22.33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166.32999999999998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0.93041666666666656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0.99005952380952389</v>
      </c>
      <c r="K56" s="43">
        <f>(K49-K50-K52-K53)/K49</f>
        <v>1</v>
      </c>
      <c r="L56" s="53">
        <f>AVERAGE(J56,J70)</f>
        <v>0.98741071428571425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0.93041666666666656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0.99005952380952389</v>
      </c>
      <c r="K57" s="47">
        <f>(K49-K50-K52-K53-K51)/K49</f>
        <v>1</v>
      </c>
      <c r="L57" s="53">
        <f>AVERAGE(J57,J71)</f>
        <v>0.98741071428571425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0.93041666666666656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0.99005952380952389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f>2.05+0.23+0.28</f>
        <v>2.5599999999999996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2.5599999999999996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2.5599999999999996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2.5599999999999996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21.44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165.44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0.89333333333333342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0.98476190476190473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0.89333333333333342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0.98476190476190473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0.89333333333333342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0.98476190476190473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43134</v>
      </c>
      <c r="D77" s="51">
        <f t="shared" ref="D77:I77" si="44">C77+1</f>
        <v>43135</v>
      </c>
      <c r="E77" s="51">
        <f t="shared" si="44"/>
        <v>43136</v>
      </c>
      <c r="F77" s="51">
        <f t="shared" si="44"/>
        <v>43137</v>
      </c>
      <c r="G77" s="51">
        <f t="shared" si="44"/>
        <v>43138</v>
      </c>
      <c r="H77" s="51">
        <f t="shared" si="44"/>
        <v>43139</v>
      </c>
      <c r="I77" s="51">
        <f t="shared" si="44"/>
        <v>43140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7.0000000000000007E-2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7.0000000000000007E-2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f>5.38+0.33+0.13</f>
        <v>5.84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5.84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5.84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5.84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18.16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162.16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0.75666666666666671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0.96523809523809523</v>
      </c>
      <c r="K86" s="43">
        <f>(K79-K80-K82-K83)/K79</f>
        <v>1</v>
      </c>
      <c r="L86" s="53">
        <f>AVERAGE(J86,J100)</f>
        <v>0.86228174603174601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0.75375000000000003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0.96482142857142861</v>
      </c>
      <c r="K87" s="47">
        <f>(K79-K80-K82-K83-K81)/K79</f>
        <v>1</v>
      </c>
      <c r="L87" s="53">
        <f>AVERAGE(J87,J101)</f>
        <v>0.86207341269841264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0.75375000000000003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0.96482142857142861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f>13+(41/60)</f>
        <v>13.683333333333334</v>
      </c>
      <c r="E97" s="29">
        <v>24</v>
      </c>
      <c r="F97" s="29">
        <v>2.75</v>
      </c>
      <c r="G97" s="29">
        <v>0</v>
      </c>
      <c r="H97" s="29">
        <v>0</v>
      </c>
      <c r="I97" s="29">
        <v>0</v>
      </c>
      <c r="J97" s="35">
        <f t="shared" si="53"/>
        <v>40.433333333333337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13.683333333333334</v>
      </c>
      <c r="E98" s="30">
        <f t="shared" si="54"/>
        <v>24</v>
      </c>
      <c r="F98" s="30">
        <f t="shared" si="54"/>
        <v>2.75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40.433333333333337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10.316666666666666</v>
      </c>
      <c r="E99" s="30">
        <f t="shared" si="55"/>
        <v>0</v>
      </c>
      <c r="F99" s="30">
        <f t="shared" si="55"/>
        <v>21.25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127.56666666666666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0.42986111111111108</v>
      </c>
      <c r="E100" s="42">
        <f t="shared" si="56"/>
        <v>0</v>
      </c>
      <c r="F100" s="42">
        <f t="shared" si="56"/>
        <v>0.88541666666666663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0.75932539682539679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0.42986111111111108</v>
      </c>
      <c r="E101" s="42">
        <f t="shared" si="57"/>
        <v>0</v>
      </c>
      <c r="F101" s="42">
        <f t="shared" si="57"/>
        <v>0.88541666666666663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0.75932539682539679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1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0.42986111111111108</v>
      </c>
      <c r="E105" s="25">
        <f t="shared" si="59"/>
        <v>0</v>
      </c>
      <c r="F105" s="25">
        <f t="shared" si="59"/>
        <v>0.88541666666666663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0.75932539682539679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43134</v>
      </c>
      <c r="D107" s="51">
        <f t="shared" ref="D107:I107" si="61">C107+1</f>
        <v>43135</v>
      </c>
      <c r="E107" s="51">
        <f t="shared" si="61"/>
        <v>43136</v>
      </c>
      <c r="F107" s="51">
        <f t="shared" si="61"/>
        <v>43137</v>
      </c>
      <c r="G107" s="51">
        <f t="shared" si="61"/>
        <v>43138</v>
      </c>
      <c r="H107" s="51">
        <f t="shared" si="61"/>
        <v>43139</v>
      </c>
      <c r="I107" s="51">
        <f t="shared" si="61"/>
        <v>43140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43134</v>
      </c>
      <c r="D123" s="51">
        <f t="shared" ref="D123:I123" si="72">C123+1</f>
        <v>43135</v>
      </c>
      <c r="E123" s="51">
        <f t="shared" si="72"/>
        <v>43136</v>
      </c>
      <c r="F123" s="51">
        <f t="shared" si="72"/>
        <v>43137</v>
      </c>
      <c r="G123" s="51">
        <f t="shared" si="72"/>
        <v>43138</v>
      </c>
      <c r="H123" s="51">
        <f t="shared" si="72"/>
        <v>43139</v>
      </c>
      <c r="I123" s="51">
        <f t="shared" si="72"/>
        <v>43140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0.86228174603174601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0.86207341269841264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3"/>
  <dimension ref="A1:O194"/>
  <sheetViews>
    <sheetView showGridLines="0" zoomScaleNormal="100" workbookViewId="0">
      <selection activeCell="I64" sqref="I6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Week06!F1+1</f>
        <v>7</v>
      </c>
      <c r="G1" s="62">
        <f>Week06!G1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Week06!I3+1</f>
        <v>43141</v>
      </c>
      <c r="D3" s="51">
        <f t="shared" ref="D3:I3" si="0">C3+1</f>
        <v>43142</v>
      </c>
      <c r="E3" s="51">
        <f t="shared" si="0"/>
        <v>43143</v>
      </c>
      <c r="F3" s="51">
        <f t="shared" si="0"/>
        <v>43144</v>
      </c>
      <c r="G3" s="51">
        <f t="shared" si="0"/>
        <v>43145</v>
      </c>
      <c r="H3" s="51">
        <f t="shared" si="0"/>
        <v>43146</v>
      </c>
      <c r="I3" s="51">
        <f t="shared" si="0"/>
        <v>43147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0.90678571428571431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0.97791666666666666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0.58880952380952378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11.13</v>
      </c>
      <c r="J35" s="33">
        <f t="shared" si="19"/>
        <v>11.13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0.53625</v>
      </c>
      <c r="J41" s="52">
        <f>(J33-J34-J36-J37-J35)/J33</f>
        <v>0.93375000000000008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0.53625</v>
      </c>
      <c r="J45" s="44">
        <f t="shared" ref="J45:K45" si="26">IF(J42=0,J41,((J33-J34-J36-J37-J35)/J33)/J42)</f>
        <v>0.93375000000000008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43141</v>
      </c>
      <c r="D47" s="51">
        <f t="shared" ref="D47:I47" si="27">C47+1</f>
        <v>43142</v>
      </c>
      <c r="E47" s="51">
        <f t="shared" si="27"/>
        <v>43143</v>
      </c>
      <c r="F47" s="51">
        <f t="shared" si="27"/>
        <v>43144</v>
      </c>
      <c r="G47" s="51">
        <f t="shared" si="27"/>
        <v>43145</v>
      </c>
      <c r="H47" s="51">
        <f t="shared" si="27"/>
        <v>43146</v>
      </c>
      <c r="I47" s="51">
        <f t="shared" si="27"/>
        <v>43147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9.4</v>
      </c>
      <c r="J50" s="35">
        <f t="shared" si="28"/>
        <v>9.4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9.4</v>
      </c>
      <c r="J54" s="36">
        <f t="shared" si="28"/>
        <v>9.4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14.6</v>
      </c>
      <c r="J55" s="36">
        <f t="shared" si="28"/>
        <v>158.6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0.60833333333333328</v>
      </c>
      <c r="J56" s="43">
        <f>(J49-J50-J52-J53)/J49</f>
        <v>0.94404761904761902</v>
      </c>
      <c r="K56" s="43">
        <f>(K49-K50-K52-K53)/K49</f>
        <v>1</v>
      </c>
      <c r="L56" s="53">
        <f>AVERAGE(J56,J70)</f>
        <v>0.94160714285714286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0.60833333333333328</v>
      </c>
      <c r="J57" s="52">
        <f>(J49-J50-J52-J53-J51)/J49</f>
        <v>0.94404761904761902</v>
      </c>
      <c r="K57" s="47">
        <f>(K49-K50-K52-K53-K51)/K49</f>
        <v>1</v>
      </c>
      <c r="L57" s="53">
        <f>AVERAGE(J57,J71)</f>
        <v>0.93485119047619047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0.60833333333333328</v>
      </c>
      <c r="J61" s="44">
        <f t="shared" ref="J61:K61" si="35">IF(J58=0,J57,((J49-J50-J52-J53-J51)/J49)/J58)</f>
        <v>0.94404761904761902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10.220000000000001</v>
      </c>
      <c r="J64" s="35">
        <f t="shared" si="36"/>
        <v>10.220000000000001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2.27</v>
      </c>
      <c r="J65" s="35">
        <f t="shared" si="36"/>
        <v>2.27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10.220000000000001</v>
      </c>
      <c r="J68" s="36">
        <f t="shared" si="36"/>
        <v>10.220000000000001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13.78</v>
      </c>
      <c r="J69" s="36">
        <f t="shared" si="36"/>
        <v>157.78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0.5741666666666666</v>
      </c>
      <c r="J70" s="43">
        <f>(J63-J64-J66-J67)/J63</f>
        <v>0.93916666666666671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0.47958333333333331</v>
      </c>
      <c r="J71" s="52">
        <f>(J63-J64-J66-J67-J65)/J63</f>
        <v>0.92565476190476181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0.47958333333333331</v>
      </c>
      <c r="J75" s="44">
        <f t="shared" ref="J75:K75" si="43">IF(J72=0,J71,((J63-J64-J66-J67-J65)/J63)/J72)</f>
        <v>0.92565476190476181</v>
      </c>
      <c r="K75" s="44">
        <f t="shared" si="43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43141</v>
      </c>
      <c r="D77" s="51">
        <f t="shared" ref="D77:I77" si="44">C77+1</f>
        <v>43142</v>
      </c>
      <c r="E77" s="51">
        <f t="shared" si="44"/>
        <v>43143</v>
      </c>
      <c r="F77" s="51">
        <f t="shared" si="44"/>
        <v>43144</v>
      </c>
      <c r="G77" s="51">
        <f t="shared" si="44"/>
        <v>43145</v>
      </c>
      <c r="H77" s="51">
        <f t="shared" si="44"/>
        <v>43146</v>
      </c>
      <c r="I77" s="51">
        <f t="shared" si="44"/>
        <v>43147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  <c r="M80" s="31"/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0.73214285714285721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0.73214285714285721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18</v>
      </c>
      <c r="G94" s="29">
        <v>24</v>
      </c>
      <c r="H94" s="29">
        <v>24</v>
      </c>
      <c r="I94" s="29">
        <v>24</v>
      </c>
      <c r="J94" s="35">
        <f t="shared" si="53"/>
        <v>90</v>
      </c>
      <c r="K94" s="35">
        <v>0</v>
      </c>
      <c r="N94" s="31"/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18</v>
      </c>
      <c r="G98" s="30">
        <f t="shared" si="54"/>
        <v>24</v>
      </c>
      <c r="H98" s="30">
        <f t="shared" si="54"/>
        <v>24</v>
      </c>
      <c r="I98" s="30">
        <f t="shared" si="54"/>
        <v>24</v>
      </c>
      <c r="J98" s="36">
        <f t="shared" si="53"/>
        <v>90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6</v>
      </c>
      <c r="G99" s="30">
        <f t="shared" si="55"/>
        <v>0</v>
      </c>
      <c r="H99" s="30">
        <f t="shared" si="55"/>
        <v>0</v>
      </c>
      <c r="I99" s="30">
        <f t="shared" si="55"/>
        <v>0</v>
      </c>
      <c r="J99" s="36">
        <f t="shared" si="53"/>
        <v>78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0.25</v>
      </c>
      <c r="G100" s="42">
        <f t="shared" si="56"/>
        <v>0</v>
      </c>
      <c r="H100" s="42">
        <f t="shared" si="56"/>
        <v>0</v>
      </c>
      <c r="I100" s="42">
        <f t="shared" si="56"/>
        <v>0</v>
      </c>
      <c r="J100" s="43">
        <f>(J93-J94-J96-J97)/J93</f>
        <v>0.4642857142857143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0.25</v>
      </c>
      <c r="G101" s="42">
        <f t="shared" si="57"/>
        <v>0</v>
      </c>
      <c r="H101" s="42">
        <f t="shared" si="57"/>
        <v>0</v>
      </c>
      <c r="I101" s="46">
        <f t="shared" si="57"/>
        <v>0</v>
      </c>
      <c r="J101" s="52">
        <f>(J93-J94-J96-J97-J95)/J93</f>
        <v>0.4642857142857143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0.25</v>
      </c>
      <c r="G105" s="25">
        <f t="shared" si="59"/>
        <v>0</v>
      </c>
      <c r="H105" s="25">
        <f t="shared" si="59"/>
        <v>0</v>
      </c>
      <c r="I105" s="45">
        <f t="shared" si="59"/>
        <v>0</v>
      </c>
      <c r="J105" s="44">
        <f t="shared" ref="J105:K105" si="60">IF(J102=0,J101,((J93-J94-J96-J97-J95)/J93)/J102)</f>
        <v>0.4642857142857143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43141</v>
      </c>
      <c r="D107" s="51">
        <f t="shared" ref="D107:I107" si="61">C107+1</f>
        <v>43142</v>
      </c>
      <c r="E107" s="51">
        <f t="shared" si="61"/>
        <v>43143</v>
      </c>
      <c r="F107" s="51">
        <f t="shared" si="61"/>
        <v>43144</v>
      </c>
      <c r="G107" s="51">
        <f t="shared" si="61"/>
        <v>43145</v>
      </c>
      <c r="H107" s="51">
        <f t="shared" si="61"/>
        <v>43146</v>
      </c>
      <c r="I107" s="51">
        <f t="shared" si="61"/>
        <v>43147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43141</v>
      </c>
      <c r="D123" s="51">
        <f t="shared" ref="D123:I123" si="72">C123+1</f>
        <v>43142</v>
      </c>
      <c r="E123" s="51">
        <f t="shared" si="72"/>
        <v>43143</v>
      </c>
      <c r="F123" s="51">
        <f t="shared" si="72"/>
        <v>43144</v>
      </c>
      <c r="G123" s="51">
        <f t="shared" si="72"/>
        <v>43145</v>
      </c>
      <c r="H123" s="51">
        <f t="shared" si="72"/>
        <v>43146</v>
      </c>
      <c r="I123" s="51">
        <f t="shared" si="72"/>
        <v>43147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0.73214285714285721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0.73214285714285721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4"/>
  <dimension ref="A1:P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Week07!F1+1</f>
        <v>8</v>
      </c>
      <c r="G1" s="62">
        <f>Week07!G1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Week07!I3+1</f>
        <v>43148</v>
      </c>
      <c r="D3" s="51">
        <f t="shared" ref="D3:I3" si="0">C3+1</f>
        <v>43149</v>
      </c>
      <c r="E3" s="51">
        <f t="shared" si="0"/>
        <v>43150</v>
      </c>
      <c r="F3" s="51">
        <f t="shared" si="0"/>
        <v>43151</v>
      </c>
      <c r="G3" s="51">
        <f t="shared" si="0"/>
        <v>43152</v>
      </c>
      <c r="H3" s="51">
        <f t="shared" si="0"/>
        <v>43153</v>
      </c>
      <c r="I3" s="51">
        <f t="shared" si="0"/>
        <v>43154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0.18</v>
      </c>
      <c r="H9" s="29">
        <v>0</v>
      </c>
      <c r="I9" s="29">
        <v>0</v>
      </c>
      <c r="J9" s="33">
        <f t="shared" si="1"/>
        <v>0.18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0.18</v>
      </c>
      <c r="H10" s="30">
        <f t="shared" si="2"/>
        <v>0</v>
      </c>
      <c r="I10" s="30">
        <f t="shared" si="2"/>
        <v>0</v>
      </c>
      <c r="J10" s="36">
        <f t="shared" si="1"/>
        <v>0.18</v>
      </c>
      <c r="K10" s="36">
        <f>K6+K8+K9</f>
        <v>0</v>
      </c>
      <c r="N10" s="53">
        <f>AVERAGE(J12,J26,J40,J56,J70,J86,J100)</f>
        <v>0.95994047619047607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23.82</v>
      </c>
      <c r="H11" s="30">
        <f t="shared" si="3"/>
        <v>24</v>
      </c>
      <c r="I11" s="30">
        <f t="shared" si="3"/>
        <v>24</v>
      </c>
      <c r="J11" s="36">
        <f t="shared" si="1"/>
        <v>167.82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0.99250000000000005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0.99892857142857139</v>
      </c>
      <c r="K12" s="43">
        <f t="shared" si="5"/>
        <v>1</v>
      </c>
      <c r="L12" s="53">
        <f>AVERAGE(J12,J26,J40)</f>
        <v>0.99775793650793654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0.99250000000000005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0.99892857142857139</v>
      </c>
      <c r="K13" s="47">
        <f t="shared" si="7"/>
        <v>1</v>
      </c>
      <c r="L13" s="53">
        <f>AVERAGE(J13,J27,J41)</f>
        <v>0.99775793650793654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1</v>
      </c>
      <c r="H14" s="48">
        <v>0</v>
      </c>
      <c r="I14" s="48">
        <v>0</v>
      </c>
      <c r="J14" s="40">
        <f>SUM(C14:I14)</f>
        <v>1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0.99250000000000005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0.99892857142857139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0.23</v>
      </c>
      <c r="H23" s="29">
        <v>0</v>
      </c>
      <c r="I23" s="29">
        <v>0</v>
      </c>
      <c r="J23" s="35">
        <f t="shared" si="11"/>
        <v>0.23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0.23</v>
      </c>
      <c r="H24" s="30">
        <f t="shared" si="12"/>
        <v>0</v>
      </c>
      <c r="I24" s="30">
        <f t="shared" si="12"/>
        <v>0</v>
      </c>
      <c r="J24" s="36">
        <f t="shared" si="11"/>
        <v>0.23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23.77</v>
      </c>
      <c r="H25" s="30">
        <f t="shared" si="13"/>
        <v>24</v>
      </c>
      <c r="I25" s="30">
        <f t="shared" si="13"/>
        <v>24</v>
      </c>
      <c r="J25" s="36">
        <f t="shared" si="11"/>
        <v>167.76999999999998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0.99041666666666661</v>
      </c>
      <c r="H26" s="42">
        <f t="shared" si="14"/>
        <v>1</v>
      </c>
      <c r="I26" s="42">
        <f t="shared" si="14"/>
        <v>1</v>
      </c>
      <c r="J26" s="43">
        <f>(J19-J20-J22-J23)/J19</f>
        <v>0.99863095238095245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0.99041666666666661</v>
      </c>
      <c r="H27" s="42">
        <f t="shared" si="15"/>
        <v>1</v>
      </c>
      <c r="I27" s="46">
        <f t="shared" si="15"/>
        <v>1</v>
      </c>
      <c r="J27" s="52">
        <f>(J19-J20-J22-J23-J21)/J19</f>
        <v>0.99863095238095245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1</v>
      </c>
      <c r="H28" s="48">
        <v>0</v>
      </c>
      <c r="I28" s="48">
        <v>0</v>
      </c>
      <c r="J28" s="40">
        <f>SUM(C28:I28)</f>
        <v>1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0.99041666666666661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0.99863095238095245</v>
      </c>
      <c r="K31" s="44">
        <f t="shared" si="18"/>
        <v>1</v>
      </c>
      <c r="L31" s="55">
        <f>(J28+J40+J56+J72+J116)/5</f>
        <v>0.99604761904761907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0.72</v>
      </c>
      <c r="H37" s="29">
        <v>0</v>
      </c>
      <c r="I37" s="29">
        <v>0</v>
      </c>
      <c r="J37" s="33">
        <f t="shared" si="19"/>
        <v>0.72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0.72</v>
      </c>
      <c r="H38" s="30">
        <f t="shared" si="20"/>
        <v>0</v>
      </c>
      <c r="I38" s="30">
        <f t="shared" si="20"/>
        <v>0</v>
      </c>
      <c r="J38" s="34">
        <f t="shared" si="19"/>
        <v>0.72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23.28</v>
      </c>
      <c r="H39" s="30">
        <f t="shared" si="21"/>
        <v>24</v>
      </c>
      <c r="I39" s="30">
        <f t="shared" si="21"/>
        <v>24</v>
      </c>
      <c r="J39" s="34">
        <f t="shared" si="19"/>
        <v>167.28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0.97000000000000008</v>
      </c>
      <c r="H40" s="42">
        <f t="shared" si="22"/>
        <v>1</v>
      </c>
      <c r="I40" s="42">
        <f t="shared" si="22"/>
        <v>1</v>
      </c>
      <c r="J40" s="43">
        <f>(J33-J34-J36-J37)/J33</f>
        <v>0.99571428571428577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0.97000000000000008</v>
      </c>
      <c r="H41" s="42">
        <f t="shared" si="23"/>
        <v>1</v>
      </c>
      <c r="I41" s="46">
        <f t="shared" si="23"/>
        <v>1</v>
      </c>
      <c r="J41" s="52">
        <f>(J33-J34-J36-J37-J35)/J33</f>
        <v>0.99571428571428577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1</v>
      </c>
      <c r="H42" s="48">
        <v>0</v>
      </c>
      <c r="I42" s="48">
        <v>0</v>
      </c>
      <c r="J42" s="40">
        <f>SUM(C42:I42)</f>
        <v>1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0.97000000000000008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0.99571428571428577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43148</v>
      </c>
      <c r="D47" s="51">
        <f t="shared" ref="D47:I47" si="27">C47+1</f>
        <v>43149</v>
      </c>
      <c r="E47" s="51">
        <f t="shared" si="27"/>
        <v>43150</v>
      </c>
      <c r="F47" s="51">
        <f t="shared" si="27"/>
        <v>43151</v>
      </c>
      <c r="G47" s="51">
        <f t="shared" si="27"/>
        <v>43152</v>
      </c>
      <c r="H47" s="51">
        <f t="shared" si="27"/>
        <v>43153</v>
      </c>
      <c r="I47" s="51">
        <f t="shared" si="27"/>
        <v>43154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2.6</v>
      </c>
      <c r="H53" s="29">
        <v>0</v>
      </c>
      <c r="I53" s="29">
        <v>0</v>
      </c>
      <c r="J53" s="35">
        <f t="shared" si="28"/>
        <v>2.6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2.6</v>
      </c>
      <c r="H54" s="30">
        <f t="shared" si="29"/>
        <v>0</v>
      </c>
      <c r="I54" s="30">
        <f t="shared" si="29"/>
        <v>0</v>
      </c>
      <c r="J54" s="36">
        <f t="shared" si="28"/>
        <v>2.6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21.4</v>
      </c>
      <c r="H55" s="30">
        <f t="shared" si="30"/>
        <v>24</v>
      </c>
      <c r="I55" s="30">
        <f t="shared" si="30"/>
        <v>24</v>
      </c>
      <c r="J55" s="36">
        <f t="shared" si="28"/>
        <v>165.4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0.89166666666666661</v>
      </c>
      <c r="H56" s="42">
        <f t="shared" si="31"/>
        <v>1</v>
      </c>
      <c r="I56" s="42">
        <f t="shared" si="31"/>
        <v>1</v>
      </c>
      <c r="J56" s="43">
        <f>(J49-J50-J52-J53)/J49</f>
        <v>0.98452380952380958</v>
      </c>
      <c r="K56" s="43">
        <f>(K49-K50-K52-K53)/K49</f>
        <v>1</v>
      </c>
      <c r="L56" s="53">
        <f>AVERAGE(J56,J70)</f>
        <v>0.98982142857142863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0.89166666666666661</v>
      </c>
      <c r="H57" s="42">
        <f t="shared" si="32"/>
        <v>1</v>
      </c>
      <c r="I57" s="46">
        <f t="shared" si="32"/>
        <v>1</v>
      </c>
      <c r="J57" s="52">
        <f>(J49-J50-J52-J53-J51)/J49</f>
        <v>0.98452380952380958</v>
      </c>
      <c r="K57" s="47">
        <f>(K49-K50-K52-K53-K51)/K49</f>
        <v>1</v>
      </c>
      <c r="L57" s="53">
        <f>AVERAGE(J57,J71)</f>
        <v>0.98982142857142863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1</v>
      </c>
      <c r="H58" s="48">
        <v>0</v>
      </c>
      <c r="I58" s="48">
        <v>0</v>
      </c>
      <c r="J58" s="40">
        <f>SUM(C58:I58)</f>
        <v>1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0.89166666666666661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0.98452380952380958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0.82</v>
      </c>
      <c r="H67" s="29">
        <v>0</v>
      </c>
      <c r="I67" s="29">
        <v>0</v>
      </c>
      <c r="J67" s="35">
        <f t="shared" si="36"/>
        <v>0.82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0.82</v>
      </c>
      <c r="H68" s="30">
        <f t="shared" si="37"/>
        <v>0</v>
      </c>
      <c r="I68" s="30">
        <f t="shared" si="37"/>
        <v>0</v>
      </c>
      <c r="J68" s="36">
        <f t="shared" si="36"/>
        <v>0.82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23.18</v>
      </c>
      <c r="H69" s="30">
        <f t="shared" si="38"/>
        <v>24</v>
      </c>
      <c r="I69" s="30">
        <f t="shared" si="38"/>
        <v>24</v>
      </c>
      <c r="J69" s="36">
        <f t="shared" si="36"/>
        <v>167.18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0.96583333333333332</v>
      </c>
      <c r="H70" s="42">
        <f t="shared" si="39"/>
        <v>1</v>
      </c>
      <c r="I70" s="42">
        <f t="shared" si="39"/>
        <v>1</v>
      </c>
      <c r="J70" s="43">
        <f>(J63-J64-J66-J67)/J63</f>
        <v>0.99511904761904768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0.96583333333333332</v>
      </c>
      <c r="H71" s="42">
        <f t="shared" si="40"/>
        <v>1</v>
      </c>
      <c r="I71" s="46">
        <f t="shared" si="40"/>
        <v>1</v>
      </c>
      <c r="J71" s="52">
        <f>(J63-J64-J66-J67-J65)/J63</f>
        <v>0.99511904761904768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1</v>
      </c>
      <c r="H72" s="48">
        <v>0</v>
      </c>
      <c r="I72" s="48">
        <v>0</v>
      </c>
      <c r="J72" s="40">
        <f>SUM(C72:I72)</f>
        <v>1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0.96583333333333332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0.99511904761904768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43148</v>
      </c>
      <c r="D77" s="51">
        <f t="shared" ref="D77:I77" si="44">C77+1</f>
        <v>43149</v>
      </c>
      <c r="E77" s="51">
        <f t="shared" si="44"/>
        <v>43150</v>
      </c>
      <c r="F77" s="51">
        <f t="shared" si="44"/>
        <v>43151</v>
      </c>
      <c r="G77" s="51">
        <f t="shared" si="44"/>
        <v>43152</v>
      </c>
      <c r="H77" s="51">
        <f t="shared" si="44"/>
        <v>43153</v>
      </c>
      <c r="I77" s="51">
        <f t="shared" si="44"/>
        <v>43154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0.9</v>
      </c>
      <c r="H83" s="29">
        <v>0</v>
      </c>
      <c r="I83" s="29">
        <v>0</v>
      </c>
      <c r="J83" s="35">
        <f t="shared" si="45"/>
        <v>0.9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0.9</v>
      </c>
      <c r="H84" s="30">
        <f t="shared" si="46"/>
        <v>0</v>
      </c>
      <c r="I84" s="30">
        <f t="shared" si="46"/>
        <v>0</v>
      </c>
      <c r="J84" s="36">
        <f t="shared" si="45"/>
        <v>0.9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23.1</v>
      </c>
      <c r="H85" s="30">
        <f t="shared" si="47"/>
        <v>24</v>
      </c>
      <c r="I85" s="30">
        <f t="shared" si="47"/>
        <v>24</v>
      </c>
      <c r="J85" s="36">
        <f t="shared" si="45"/>
        <v>167.1</v>
      </c>
      <c r="K85" s="36">
        <f>K79-K84</f>
        <v>168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0.96250000000000002</v>
      </c>
      <c r="H86" s="42">
        <f t="shared" si="48"/>
        <v>1</v>
      </c>
      <c r="I86" s="42">
        <f t="shared" si="48"/>
        <v>1</v>
      </c>
      <c r="J86" s="43">
        <f>(J79-J80-J82-J83)/J79</f>
        <v>0.99464285714285716</v>
      </c>
      <c r="K86" s="43">
        <f>(K79-K80-K82-K83)/K79</f>
        <v>1</v>
      </c>
      <c r="L86" s="53">
        <f>AVERAGE(J86,J100)</f>
        <v>0.87333333333333329</v>
      </c>
    </row>
    <row r="87" spans="1:16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0.96250000000000002</v>
      </c>
      <c r="H87" s="42">
        <f t="shared" si="49"/>
        <v>1</v>
      </c>
      <c r="I87" s="46">
        <f t="shared" si="49"/>
        <v>1</v>
      </c>
      <c r="J87" s="52">
        <f>(J79-J80-J82-J83-J81)/J79</f>
        <v>0.99464285714285716</v>
      </c>
      <c r="K87" s="47">
        <f>(K79-K80-K82-K83-K81)/K79</f>
        <v>1</v>
      </c>
      <c r="L87" s="53">
        <f>AVERAGE(J87,J101)</f>
        <v>0.87333333333333329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1</v>
      </c>
      <c r="H88" s="48">
        <v>0</v>
      </c>
      <c r="I88" s="48">
        <v>0</v>
      </c>
      <c r="J88" s="40">
        <f>SUM(C88:I88)</f>
        <v>1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0.96250000000000002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0.99464285714285716</v>
      </c>
      <c r="K91" s="44">
        <f t="shared" si="52"/>
        <v>1</v>
      </c>
      <c r="P91" s="4">
        <f>47/60</f>
        <v>0.78333333333333333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17.43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17.43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5.78</v>
      </c>
      <c r="D97" s="29">
        <v>17.5</v>
      </c>
      <c r="E97" s="29">
        <v>0</v>
      </c>
      <c r="F97" s="29">
        <v>0</v>
      </c>
      <c r="G97" s="29">
        <v>0.95</v>
      </c>
      <c r="H97" s="29">
        <v>0</v>
      </c>
      <c r="I97" s="29">
        <v>0</v>
      </c>
      <c r="J97" s="35">
        <f t="shared" si="53"/>
        <v>24.23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23.21</v>
      </c>
      <c r="D98" s="30">
        <f t="shared" si="54"/>
        <v>17.5</v>
      </c>
      <c r="E98" s="30">
        <f t="shared" si="54"/>
        <v>0</v>
      </c>
      <c r="F98" s="30">
        <f t="shared" si="54"/>
        <v>0</v>
      </c>
      <c r="G98" s="30">
        <f t="shared" si="54"/>
        <v>0.95</v>
      </c>
      <c r="H98" s="30">
        <f t="shared" si="54"/>
        <v>0</v>
      </c>
      <c r="I98" s="30">
        <f t="shared" si="54"/>
        <v>0</v>
      </c>
      <c r="J98" s="36">
        <f t="shared" si="53"/>
        <v>41.660000000000004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0.78999999999999915</v>
      </c>
      <c r="D99" s="30">
        <f t="shared" si="55"/>
        <v>6.5</v>
      </c>
      <c r="E99" s="30">
        <f t="shared" si="55"/>
        <v>24</v>
      </c>
      <c r="F99" s="30">
        <f t="shared" si="55"/>
        <v>24</v>
      </c>
      <c r="G99" s="30">
        <f t="shared" si="55"/>
        <v>23.05</v>
      </c>
      <c r="H99" s="30">
        <f t="shared" si="55"/>
        <v>24</v>
      </c>
      <c r="I99" s="30">
        <f t="shared" si="55"/>
        <v>24</v>
      </c>
      <c r="J99" s="36">
        <f t="shared" si="53"/>
        <v>126.34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3.291666666666667E-2</v>
      </c>
      <c r="D100" s="42">
        <f t="shared" ref="D100:I100" si="56">(D93-D94-D96-D97)/D93</f>
        <v>0.27083333333333331</v>
      </c>
      <c r="E100" s="42">
        <f t="shared" si="56"/>
        <v>1</v>
      </c>
      <c r="F100" s="42">
        <f t="shared" si="56"/>
        <v>1</v>
      </c>
      <c r="G100" s="42">
        <f t="shared" si="56"/>
        <v>0.9604166666666667</v>
      </c>
      <c r="H100" s="42">
        <f t="shared" si="56"/>
        <v>1</v>
      </c>
      <c r="I100" s="42">
        <f t="shared" si="56"/>
        <v>1</v>
      </c>
      <c r="J100" s="43">
        <f>(J93-J94-J96-J97)/J93</f>
        <v>0.75202380952380943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3.291666666666667E-2</v>
      </c>
      <c r="D101" s="42">
        <f t="shared" si="57"/>
        <v>0.27083333333333331</v>
      </c>
      <c r="E101" s="42">
        <f t="shared" si="57"/>
        <v>1</v>
      </c>
      <c r="F101" s="42">
        <f t="shared" si="57"/>
        <v>1</v>
      </c>
      <c r="G101" s="42">
        <f t="shared" si="57"/>
        <v>0.9604166666666667</v>
      </c>
      <c r="H101" s="42">
        <f t="shared" si="57"/>
        <v>1</v>
      </c>
      <c r="I101" s="46">
        <f t="shared" si="57"/>
        <v>1</v>
      </c>
      <c r="J101" s="52">
        <f>(J93-J94-J96-J97-J95)/J93</f>
        <v>0.75202380952380943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1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1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3.291666666666667E-2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6.0329166666666669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3.291666666666667E-2</v>
      </c>
      <c r="D105" s="25">
        <f t="shared" si="59"/>
        <v>0.27083333333333331</v>
      </c>
      <c r="E105" s="25">
        <f t="shared" si="59"/>
        <v>1</v>
      </c>
      <c r="F105" s="25">
        <f t="shared" si="59"/>
        <v>1</v>
      </c>
      <c r="G105" s="25">
        <f t="shared" si="59"/>
        <v>0.9604166666666667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0.75202380952380943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43148</v>
      </c>
      <c r="D107" s="51">
        <f t="shared" ref="D107:I107" si="61">C107+1</f>
        <v>43149</v>
      </c>
      <c r="E107" s="51">
        <f t="shared" si="61"/>
        <v>43150</v>
      </c>
      <c r="F107" s="51">
        <f t="shared" si="61"/>
        <v>43151</v>
      </c>
      <c r="G107" s="51">
        <f t="shared" si="61"/>
        <v>43152</v>
      </c>
      <c r="H107" s="51">
        <f t="shared" si="61"/>
        <v>43153</v>
      </c>
      <c r="I107" s="51">
        <f t="shared" si="61"/>
        <v>43154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43148</v>
      </c>
      <c r="D123" s="51">
        <f t="shared" ref="D123:I123" si="72">C123+1</f>
        <v>43149</v>
      </c>
      <c r="E123" s="51">
        <f t="shared" si="72"/>
        <v>43150</v>
      </c>
      <c r="F123" s="51">
        <f t="shared" si="72"/>
        <v>43151</v>
      </c>
      <c r="G123" s="51">
        <f t="shared" si="72"/>
        <v>43152</v>
      </c>
      <c r="H123" s="51">
        <f t="shared" si="72"/>
        <v>43153</v>
      </c>
      <c r="I123" s="51">
        <f t="shared" si="72"/>
        <v>43154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0.87333333333333329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0.87333333333333329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5"/>
  <dimension ref="A1:O195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Week08!F1+1</f>
        <v>9</v>
      </c>
      <c r="G1" s="62">
        <f>Week08!G1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Week08!I3+1</f>
        <v>43155</v>
      </c>
      <c r="D3" s="51">
        <f t="shared" ref="D3:I3" si="0">C3+1</f>
        <v>43156</v>
      </c>
      <c r="E3" s="51">
        <f t="shared" si="0"/>
        <v>43157</v>
      </c>
      <c r="F3" s="51">
        <f t="shared" si="0"/>
        <v>43158</v>
      </c>
      <c r="G3" s="51">
        <f t="shared" si="0"/>
        <v>43159</v>
      </c>
      <c r="H3" s="51">
        <f t="shared" si="0"/>
        <v>43160</v>
      </c>
      <c r="I3" s="51">
        <f t="shared" si="0"/>
        <v>43161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0.98613095238095239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>IF(J28=0,J27,((J19-J20-J22-J23-J21)/J19)/J28)</f>
        <v>1</v>
      </c>
      <c r="K31" s="44">
        <f>IF(K28=0,K27,((K19-K20-K22-K23-K21)/K19)/K28)</f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8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8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8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8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8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9">C34+C36+C37</f>
        <v>0</v>
      </c>
      <c r="D38" s="30">
        <f t="shared" si="19"/>
        <v>0</v>
      </c>
      <c r="E38" s="30">
        <f t="shared" si="19"/>
        <v>0</v>
      </c>
      <c r="F38" s="30">
        <f t="shared" si="19"/>
        <v>0</v>
      </c>
      <c r="G38" s="30">
        <f t="shared" si="19"/>
        <v>0</v>
      </c>
      <c r="H38" s="30">
        <f t="shared" si="19"/>
        <v>0</v>
      </c>
      <c r="I38" s="30">
        <f t="shared" si="19"/>
        <v>0</v>
      </c>
      <c r="J38" s="34">
        <f t="shared" si="18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0">C33-C38</f>
        <v>24</v>
      </c>
      <c r="D39" s="30">
        <f t="shared" si="20"/>
        <v>24</v>
      </c>
      <c r="E39" s="30">
        <f t="shared" si="20"/>
        <v>24</v>
      </c>
      <c r="F39" s="30">
        <f t="shared" si="20"/>
        <v>24</v>
      </c>
      <c r="G39" s="30">
        <f t="shared" si="20"/>
        <v>24</v>
      </c>
      <c r="H39" s="30">
        <f t="shared" si="20"/>
        <v>24</v>
      </c>
      <c r="I39" s="30">
        <f t="shared" si="20"/>
        <v>24</v>
      </c>
      <c r="J39" s="34">
        <f t="shared" si="18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1">(D33-D34-D36-D37)/D33</f>
        <v>1</v>
      </c>
      <c r="E40" s="42">
        <f t="shared" si="21"/>
        <v>1</v>
      </c>
      <c r="F40" s="42">
        <f t="shared" si="21"/>
        <v>1</v>
      </c>
      <c r="G40" s="42">
        <f t="shared" si="21"/>
        <v>1</v>
      </c>
      <c r="H40" s="42">
        <f t="shared" si="21"/>
        <v>1</v>
      </c>
      <c r="I40" s="42">
        <f t="shared" si="21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2">(C33-C34-C36-C37-C35)/C33</f>
        <v>1</v>
      </c>
      <c r="D41" s="42">
        <f t="shared" si="22"/>
        <v>1</v>
      </c>
      <c r="E41" s="42">
        <f t="shared" si="22"/>
        <v>1</v>
      </c>
      <c r="F41" s="42">
        <f t="shared" si="22"/>
        <v>1</v>
      </c>
      <c r="G41" s="42">
        <f t="shared" si="22"/>
        <v>1</v>
      </c>
      <c r="H41" s="42">
        <f t="shared" si="22"/>
        <v>1</v>
      </c>
      <c r="I41" s="46">
        <f t="shared" si="22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3">IF(C43&lt;1,C33,C33-C34-C35-C36-C37/C43)/24</f>
        <v>1</v>
      </c>
      <c r="D44" s="58">
        <f t="shared" si="23"/>
        <v>1</v>
      </c>
      <c r="E44" s="58">
        <f t="shared" si="23"/>
        <v>1</v>
      </c>
      <c r="F44" s="58">
        <f t="shared" si="23"/>
        <v>1</v>
      </c>
      <c r="G44" s="58">
        <f t="shared" si="23"/>
        <v>1</v>
      </c>
      <c r="H44" s="58">
        <f t="shared" si="23"/>
        <v>1</v>
      </c>
      <c r="I44" s="59">
        <f t="shared" si="23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4">IF(C42=0,C41,((C33-C34-C36-C37-C35)/C33)/C42)</f>
        <v>1</v>
      </c>
      <c r="D45" s="25">
        <f t="shared" si="24"/>
        <v>1</v>
      </c>
      <c r="E45" s="25">
        <f t="shared" si="24"/>
        <v>1</v>
      </c>
      <c r="F45" s="25">
        <f t="shared" si="24"/>
        <v>1</v>
      </c>
      <c r="G45" s="25">
        <f t="shared" si="24"/>
        <v>1</v>
      </c>
      <c r="H45" s="25">
        <f t="shared" si="24"/>
        <v>1</v>
      </c>
      <c r="I45" s="45">
        <f t="shared" si="24"/>
        <v>1</v>
      </c>
      <c r="J45" s="44">
        <f>IF(J42=0,J41,((J33-J34-J36-J37-J35)/J33)/J42)</f>
        <v>1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43155</v>
      </c>
      <c r="D47" s="51">
        <f t="shared" ref="D47:I47" si="25">C47+1</f>
        <v>43156</v>
      </c>
      <c r="E47" s="51">
        <f t="shared" si="25"/>
        <v>43157</v>
      </c>
      <c r="F47" s="51">
        <f t="shared" si="25"/>
        <v>43158</v>
      </c>
      <c r="G47" s="51">
        <f t="shared" si="25"/>
        <v>43159</v>
      </c>
      <c r="H47" s="51">
        <f t="shared" si="25"/>
        <v>43160</v>
      </c>
      <c r="I47" s="51">
        <f t="shared" si="25"/>
        <v>43161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6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6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6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6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6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7">C50+C52+C53</f>
        <v>0</v>
      </c>
      <c r="D54" s="30">
        <f t="shared" si="27"/>
        <v>0</v>
      </c>
      <c r="E54" s="30">
        <f t="shared" si="27"/>
        <v>0</v>
      </c>
      <c r="F54" s="30">
        <f t="shared" si="27"/>
        <v>0</v>
      </c>
      <c r="G54" s="30">
        <f t="shared" si="27"/>
        <v>0</v>
      </c>
      <c r="H54" s="30">
        <f t="shared" si="27"/>
        <v>0</v>
      </c>
      <c r="I54" s="30">
        <f t="shared" si="27"/>
        <v>0</v>
      </c>
      <c r="J54" s="36">
        <f t="shared" si="26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8">C49-C54</f>
        <v>24</v>
      </c>
      <c r="D55" s="30">
        <f t="shared" si="28"/>
        <v>24</v>
      </c>
      <c r="E55" s="30">
        <f t="shared" si="28"/>
        <v>24</v>
      </c>
      <c r="F55" s="30">
        <f t="shared" si="28"/>
        <v>24</v>
      </c>
      <c r="G55" s="30">
        <f t="shared" si="28"/>
        <v>24</v>
      </c>
      <c r="H55" s="30">
        <f t="shared" si="28"/>
        <v>24</v>
      </c>
      <c r="I55" s="30">
        <f t="shared" si="28"/>
        <v>24</v>
      </c>
      <c r="J55" s="36">
        <f t="shared" si="26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9">(D49-D50-D52-D53)/D49</f>
        <v>1</v>
      </c>
      <c r="E56" s="42">
        <f t="shared" si="29"/>
        <v>1</v>
      </c>
      <c r="F56" s="42">
        <f t="shared" si="29"/>
        <v>1</v>
      </c>
      <c r="G56" s="42">
        <f t="shared" si="29"/>
        <v>1</v>
      </c>
      <c r="H56" s="42">
        <f t="shared" si="29"/>
        <v>1</v>
      </c>
      <c r="I56" s="42">
        <f t="shared" si="29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0.97476190476190472</v>
      </c>
    </row>
    <row r="57" spans="1:12" x14ac:dyDescent="0.2">
      <c r="A57" s="14"/>
      <c r="B57" s="38" t="s">
        <v>19</v>
      </c>
      <c r="C57" s="42">
        <f t="shared" ref="C57:I57" si="30">(C49-C50-C52-C53-C51)/C49</f>
        <v>1</v>
      </c>
      <c r="D57" s="42">
        <f t="shared" si="30"/>
        <v>1</v>
      </c>
      <c r="E57" s="42">
        <f t="shared" si="30"/>
        <v>1</v>
      </c>
      <c r="F57" s="42">
        <f t="shared" si="30"/>
        <v>1</v>
      </c>
      <c r="G57" s="42">
        <f t="shared" si="30"/>
        <v>1</v>
      </c>
      <c r="H57" s="42">
        <f t="shared" si="30"/>
        <v>1</v>
      </c>
      <c r="I57" s="46">
        <f t="shared" si="30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0.97476190476190472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1">IF(C59&lt;1,C49,C49-C50-C51-C52-C53/C59)/24</f>
        <v>1</v>
      </c>
      <c r="D60" s="58">
        <f t="shared" si="31"/>
        <v>1</v>
      </c>
      <c r="E60" s="58">
        <f t="shared" si="31"/>
        <v>1</v>
      </c>
      <c r="F60" s="58">
        <f t="shared" si="31"/>
        <v>1</v>
      </c>
      <c r="G60" s="58">
        <f t="shared" si="31"/>
        <v>1</v>
      </c>
      <c r="H60" s="58">
        <f t="shared" si="31"/>
        <v>1</v>
      </c>
      <c r="I60" s="59">
        <f t="shared" si="31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2">IF(C58=0,C57,((C49-C50-C52-C53-C51)/C49)/C58)</f>
        <v>1</v>
      </c>
      <c r="D61" s="25">
        <f t="shared" si="32"/>
        <v>1</v>
      </c>
      <c r="E61" s="25">
        <f t="shared" si="32"/>
        <v>1</v>
      </c>
      <c r="F61" s="25">
        <f t="shared" si="32"/>
        <v>1</v>
      </c>
      <c r="G61" s="25">
        <f t="shared" si="32"/>
        <v>1</v>
      </c>
      <c r="H61" s="25">
        <f t="shared" si="32"/>
        <v>1</v>
      </c>
      <c r="I61" s="45">
        <f t="shared" si="32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3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3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3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3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8.48</v>
      </c>
      <c r="G67" s="29">
        <v>0</v>
      </c>
      <c r="H67" s="29">
        <v>0</v>
      </c>
      <c r="I67" s="29">
        <v>0</v>
      </c>
      <c r="J67" s="35">
        <f t="shared" si="33"/>
        <v>8.48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4">C64+C66+C67</f>
        <v>0</v>
      </c>
      <c r="D68" s="30">
        <f t="shared" si="34"/>
        <v>0</v>
      </c>
      <c r="E68" s="30">
        <f t="shared" si="34"/>
        <v>0</v>
      </c>
      <c r="F68" s="30">
        <f t="shared" si="34"/>
        <v>8.48</v>
      </c>
      <c r="G68" s="30">
        <f t="shared" si="34"/>
        <v>0</v>
      </c>
      <c r="H68" s="30">
        <f t="shared" si="34"/>
        <v>0</v>
      </c>
      <c r="I68" s="30">
        <f t="shared" si="34"/>
        <v>0</v>
      </c>
      <c r="J68" s="36">
        <f t="shared" si="33"/>
        <v>8.48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5">C63-C68</f>
        <v>24</v>
      </c>
      <c r="D69" s="30">
        <f t="shared" si="35"/>
        <v>24</v>
      </c>
      <c r="E69" s="30">
        <f t="shared" si="35"/>
        <v>24</v>
      </c>
      <c r="F69" s="30">
        <f t="shared" si="35"/>
        <v>15.52</v>
      </c>
      <c r="G69" s="30">
        <f t="shared" si="35"/>
        <v>24</v>
      </c>
      <c r="H69" s="30">
        <f t="shared" si="35"/>
        <v>24</v>
      </c>
      <c r="I69" s="30">
        <f t="shared" si="35"/>
        <v>24</v>
      </c>
      <c r="J69" s="36">
        <f t="shared" si="33"/>
        <v>159.51999999999998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6">(D63-D64-D66-D67)/D63</f>
        <v>1</v>
      </c>
      <c r="E70" s="42">
        <f t="shared" si="36"/>
        <v>1</v>
      </c>
      <c r="F70" s="42">
        <f t="shared" si="36"/>
        <v>0.64666666666666661</v>
      </c>
      <c r="G70" s="42">
        <f t="shared" si="36"/>
        <v>1</v>
      </c>
      <c r="H70" s="42">
        <f t="shared" si="36"/>
        <v>1</v>
      </c>
      <c r="I70" s="42">
        <f t="shared" si="36"/>
        <v>1</v>
      </c>
      <c r="J70" s="43">
        <f>(J63-J64-J66-J67)/J63</f>
        <v>0.94952380952380955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7">(C63-C64-C66-C67-C65)/C63</f>
        <v>1</v>
      </c>
      <c r="D71" s="42">
        <f t="shared" si="37"/>
        <v>1</v>
      </c>
      <c r="E71" s="42">
        <f t="shared" si="37"/>
        <v>1</v>
      </c>
      <c r="F71" s="42">
        <f t="shared" si="37"/>
        <v>0.64666666666666661</v>
      </c>
      <c r="G71" s="42">
        <f t="shared" si="37"/>
        <v>1</v>
      </c>
      <c r="H71" s="42">
        <f t="shared" si="37"/>
        <v>1</v>
      </c>
      <c r="I71" s="46">
        <f t="shared" si="37"/>
        <v>1</v>
      </c>
      <c r="J71" s="52">
        <f>(J63-J64-J66-J67-J65)/J63</f>
        <v>0.94952380952380955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1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8">IF(C73&lt;1,C63,C63-C64-C65-C66-C67/C73)/24</f>
        <v>1</v>
      </c>
      <c r="D74" s="58">
        <f t="shared" si="38"/>
        <v>1</v>
      </c>
      <c r="E74" s="58">
        <f t="shared" si="38"/>
        <v>1</v>
      </c>
      <c r="F74" s="58">
        <f t="shared" si="38"/>
        <v>0.64666666666666661</v>
      </c>
      <c r="G74" s="58">
        <f t="shared" si="38"/>
        <v>1</v>
      </c>
      <c r="H74" s="58">
        <f t="shared" si="38"/>
        <v>1</v>
      </c>
      <c r="I74" s="59">
        <f t="shared" si="38"/>
        <v>1</v>
      </c>
      <c r="J74" s="60">
        <f>SUM(C74:I74)</f>
        <v>6.6466666666666665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9">IF(C72=0,C71,((C63-C64-C66-C67-C65)/C63)/C72)</f>
        <v>1</v>
      </c>
      <c r="D75" s="25">
        <f t="shared" si="39"/>
        <v>1</v>
      </c>
      <c r="E75" s="25">
        <f t="shared" si="39"/>
        <v>1</v>
      </c>
      <c r="F75" s="25">
        <f t="shared" si="39"/>
        <v>0.64666666666666661</v>
      </c>
      <c r="G75" s="25">
        <f t="shared" si="39"/>
        <v>1</v>
      </c>
      <c r="H75" s="25">
        <f t="shared" si="39"/>
        <v>1</v>
      </c>
      <c r="I75" s="45">
        <f t="shared" si="39"/>
        <v>1</v>
      </c>
      <c r="J75" s="44">
        <f>IF(J72=0,J71,((J63-J64-J66-J67-J65)/J63)/J72)</f>
        <v>0.94952380952380955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43155</v>
      </c>
      <c r="D77" s="51">
        <f t="shared" ref="D77:I77" si="40">C77+1</f>
        <v>43156</v>
      </c>
      <c r="E77" s="51">
        <f t="shared" si="40"/>
        <v>43157</v>
      </c>
      <c r="F77" s="51">
        <f t="shared" si="40"/>
        <v>43158</v>
      </c>
      <c r="G77" s="51">
        <f t="shared" si="40"/>
        <v>43159</v>
      </c>
      <c r="H77" s="51">
        <f t="shared" si="40"/>
        <v>43160</v>
      </c>
      <c r="I77" s="51">
        <f t="shared" si="40"/>
        <v>43161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1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7.8</v>
      </c>
      <c r="G80" s="29">
        <v>0</v>
      </c>
      <c r="H80" s="29">
        <v>0</v>
      </c>
      <c r="I80" s="29">
        <v>0</v>
      </c>
      <c r="J80" s="35">
        <f t="shared" si="41"/>
        <v>7.8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1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1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1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2">C80+C82+C83</f>
        <v>0</v>
      </c>
      <c r="D84" s="30">
        <f t="shared" si="42"/>
        <v>0</v>
      </c>
      <c r="E84" s="30">
        <f t="shared" si="42"/>
        <v>0</v>
      </c>
      <c r="F84" s="30">
        <f t="shared" si="42"/>
        <v>7.8</v>
      </c>
      <c r="G84" s="30">
        <f t="shared" si="42"/>
        <v>0</v>
      </c>
      <c r="H84" s="30">
        <f t="shared" si="42"/>
        <v>0</v>
      </c>
      <c r="I84" s="30">
        <f t="shared" si="42"/>
        <v>0</v>
      </c>
      <c r="J84" s="36">
        <f t="shared" si="41"/>
        <v>7.8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3">C79-C84</f>
        <v>24</v>
      </c>
      <c r="D85" s="30">
        <f t="shared" si="43"/>
        <v>24</v>
      </c>
      <c r="E85" s="30">
        <f t="shared" si="43"/>
        <v>24</v>
      </c>
      <c r="F85" s="30">
        <f t="shared" si="43"/>
        <v>16.2</v>
      </c>
      <c r="G85" s="30">
        <f t="shared" si="43"/>
        <v>24</v>
      </c>
      <c r="H85" s="30">
        <f t="shared" si="43"/>
        <v>24</v>
      </c>
      <c r="I85" s="30">
        <f t="shared" si="43"/>
        <v>24</v>
      </c>
      <c r="J85" s="36">
        <f t="shared" si="41"/>
        <v>160.19999999999999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4">(D79-D80-D82-D83)/D79</f>
        <v>1</v>
      </c>
      <c r="E86" s="42">
        <f t="shared" si="44"/>
        <v>1</v>
      </c>
      <c r="F86" s="42">
        <f t="shared" si="44"/>
        <v>0.67499999999999993</v>
      </c>
      <c r="G86" s="42">
        <f t="shared" si="44"/>
        <v>1</v>
      </c>
      <c r="H86" s="42">
        <f t="shared" si="44"/>
        <v>1</v>
      </c>
      <c r="I86" s="42">
        <f t="shared" si="44"/>
        <v>1</v>
      </c>
      <c r="J86" s="43">
        <f>(J79-J80-J82-J83)/J79</f>
        <v>0.95357142857142851</v>
      </c>
      <c r="K86" s="43">
        <f>(K79-K80-K82-K83)/K79</f>
        <v>1</v>
      </c>
      <c r="L86" s="53">
        <f>AVERAGE(J86,J100)</f>
        <v>0.97669642857142858</v>
      </c>
      <c r="N86" s="4">
        <f>60/4</f>
        <v>15</v>
      </c>
    </row>
    <row r="87" spans="1:14" x14ac:dyDescent="0.2">
      <c r="A87" s="14"/>
      <c r="B87" s="38" t="s">
        <v>19</v>
      </c>
      <c r="C87" s="42">
        <f t="shared" ref="C87:I87" si="45">(C79-C80-C82-C83-C81)/C79</f>
        <v>1</v>
      </c>
      <c r="D87" s="42">
        <f t="shared" si="45"/>
        <v>1</v>
      </c>
      <c r="E87" s="42">
        <f t="shared" si="45"/>
        <v>1</v>
      </c>
      <c r="F87" s="42">
        <f t="shared" si="45"/>
        <v>0.67499999999999993</v>
      </c>
      <c r="G87" s="42">
        <f t="shared" si="45"/>
        <v>1</v>
      </c>
      <c r="H87" s="42">
        <f t="shared" si="45"/>
        <v>1</v>
      </c>
      <c r="I87" s="46">
        <f t="shared" si="45"/>
        <v>1</v>
      </c>
      <c r="J87" s="52">
        <f>(J79-J80-J82-J83-J81)/J79</f>
        <v>0.95357142857142851</v>
      </c>
      <c r="K87" s="47">
        <f>(K79-K80-K82-K83-K81)/K79</f>
        <v>1</v>
      </c>
      <c r="L87" s="53">
        <f>AVERAGE(J87,J101)</f>
        <v>0.97669642857142858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6">IF(C89&lt;1,C79,C79-C80-C81-C82-C83/C89)/24</f>
        <v>1</v>
      </c>
      <c r="D90" s="58">
        <f t="shared" si="46"/>
        <v>1</v>
      </c>
      <c r="E90" s="58">
        <f t="shared" si="46"/>
        <v>1</v>
      </c>
      <c r="F90" s="58">
        <f t="shared" si="46"/>
        <v>1</v>
      </c>
      <c r="G90" s="58">
        <f t="shared" si="46"/>
        <v>1</v>
      </c>
      <c r="H90" s="58">
        <f t="shared" si="46"/>
        <v>1</v>
      </c>
      <c r="I90" s="59">
        <f t="shared" si="46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47">IF(C88=0,C87,((C79-C80-C82-C83-C81)/C79)/C88)</f>
        <v>1</v>
      </c>
      <c r="D91" s="25">
        <f t="shared" si="47"/>
        <v>1</v>
      </c>
      <c r="E91" s="25">
        <f t="shared" si="47"/>
        <v>1</v>
      </c>
      <c r="F91" s="25">
        <f t="shared" si="47"/>
        <v>0.67499999999999993</v>
      </c>
      <c r="G91" s="25">
        <f t="shared" si="47"/>
        <v>1</v>
      </c>
      <c r="H91" s="25">
        <f t="shared" si="47"/>
        <v>1</v>
      </c>
      <c r="I91" s="45">
        <f t="shared" si="47"/>
        <v>1</v>
      </c>
      <c r="J91" s="44">
        <f>IF(J88=0,J87,((J79-J80-J82-J83-J81)/J79)/J88)</f>
        <v>0.95357142857142851</v>
      </c>
      <c r="K91" s="44">
        <f>IF(K88=0,K87,((K79-K80-K82-K83-K81)/K79)/K88)</f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8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8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8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8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0.03</v>
      </c>
      <c r="G97" s="29">
        <v>0</v>
      </c>
      <c r="H97" s="29">
        <v>0</v>
      </c>
      <c r="I97" s="29">
        <v>0</v>
      </c>
      <c r="J97" s="35">
        <f t="shared" si="48"/>
        <v>0.03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9">C94+C96+C97</f>
        <v>0</v>
      </c>
      <c r="D98" s="30">
        <f t="shared" si="49"/>
        <v>0</v>
      </c>
      <c r="E98" s="30">
        <f t="shared" si="49"/>
        <v>0</v>
      </c>
      <c r="F98" s="30">
        <f t="shared" si="49"/>
        <v>0.03</v>
      </c>
      <c r="G98" s="30">
        <f t="shared" si="49"/>
        <v>0</v>
      </c>
      <c r="H98" s="30">
        <f t="shared" si="49"/>
        <v>0</v>
      </c>
      <c r="I98" s="30">
        <f t="shared" si="49"/>
        <v>0</v>
      </c>
      <c r="J98" s="36">
        <f t="shared" si="48"/>
        <v>0.03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0">C93-C98</f>
        <v>24</v>
      </c>
      <c r="D99" s="30">
        <f t="shared" si="50"/>
        <v>24</v>
      </c>
      <c r="E99" s="30">
        <f t="shared" si="50"/>
        <v>24</v>
      </c>
      <c r="F99" s="30">
        <f t="shared" si="50"/>
        <v>23.97</v>
      </c>
      <c r="G99" s="30">
        <f t="shared" si="50"/>
        <v>24</v>
      </c>
      <c r="H99" s="30">
        <f t="shared" si="50"/>
        <v>24</v>
      </c>
      <c r="I99" s="30">
        <f t="shared" si="50"/>
        <v>24</v>
      </c>
      <c r="J99" s="36">
        <f t="shared" si="48"/>
        <v>167.97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1">(D93-D94-D96-D97)/D93</f>
        <v>1</v>
      </c>
      <c r="E100" s="42">
        <f t="shared" si="51"/>
        <v>1</v>
      </c>
      <c r="F100" s="42">
        <f t="shared" si="51"/>
        <v>0.99874999999999992</v>
      </c>
      <c r="G100" s="42">
        <f t="shared" si="51"/>
        <v>1</v>
      </c>
      <c r="H100" s="42">
        <f t="shared" si="51"/>
        <v>1</v>
      </c>
      <c r="I100" s="42">
        <f t="shared" si="51"/>
        <v>1</v>
      </c>
      <c r="J100" s="43">
        <f>(J93-J94-J96-J97)/J93</f>
        <v>0.99982142857142853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2">(C93-C94-C96-C97-C95)/C93</f>
        <v>1</v>
      </c>
      <c r="D101" s="42">
        <f t="shared" si="52"/>
        <v>1</v>
      </c>
      <c r="E101" s="42">
        <f t="shared" si="52"/>
        <v>1</v>
      </c>
      <c r="F101" s="42">
        <f t="shared" si="52"/>
        <v>0.99874999999999992</v>
      </c>
      <c r="G101" s="42">
        <f t="shared" si="52"/>
        <v>1</v>
      </c>
      <c r="H101" s="42">
        <f t="shared" si="52"/>
        <v>1</v>
      </c>
      <c r="I101" s="46">
        <f t="shared" si="52"/>
        <v>1</v>
      </c>
      <c r="J101" s="52">
        <f>(J93-J94-J96-J97-J95)/J93</f>
        <v>0.99982142857142853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1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3">IF(C103&lt;1,C93,C93-C94-C95-C96-C97/C103)/24</f>
        <v>1</v>
      </c>
      <c r="D104" s="58">
        <f t="shared" si="53"/>
        <v>1</v>
      </c>
      <c r="E104" s="58">
        <f t="shared" si="53"/>
        <v>1</v>
      </c>
      <c r="F104" s="58">
        <f t="shared" si="53"/>
        <v>1</v>
      </c>
      <c r="G104" s="58">
        <f t="shared" si="53"/>
        <v>1</v>
      </c>
      <c r="H104" s="58">
        <f t="shared" si="53"/>
        <v>1</v>
      </c>
      <c r="I104" s="59">
        <f t="shared" si="53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4">IF(C102=0,C101,((C93-C94-C96-C97-C95)/C93)/C102)</f>
        <v>1</v>
      </c>
      <c r="D105" s="25">
        <f t="shared" si="54"/>
        <v>1</v>
      </c>
      <c r="E105" s="25">
        <f t="shared" si="54"/>
        <v>1</v>
      </c>
      <c r="F105" s="25">
        <f t="shared" si="54"/>
        <v>0.99874999999999992</v>
      </c>
      <c r="G105" s="25">
        <f t="shared" si="54"/>
        <v>1</v>
      </c>
      <c r="H105" s="25">
        <f t="shared" si="54"/>
        <v>1</v>
      </c>
      <c r="I105" s="45">
        <f t="shared" si="54"/>
        <v>1</v>
      </c>
      <c r="J105" s="44">
        <f>IF(J102=0,J101,((J93-J94-J96-J97-J95)/J93)/J102)</f>
        <v>0.99982142857142853</v>
      </c>
      <c r="K105" s="44">
        <f>IF(K102=0,K101,((K93-K94-K96-K97-K95)/K93)/K102)</f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43155</v>
      </c>
      <c r="D107" s="51">
        <f t="shared" ref="D107:I107" si="55">C107+1</f>
        <v>43156</v>
      </c>
      <c r="E107" s="51">
        <f t="shared" si="55"/>
        <v>43157</v>
      </c>
      <c r="F107" s="51">
        <f t="shared" si="55"/>
        <v>43158</v>
      </c>
      <c r="G107" s="51">
        <f t="shared" si="55"/>
        <v>43159</v>
      </c>
      <c r="H107" s="51">
        <f t="shared" si="55"/>
        <v>43160</v>
      </c>
      <c r="I107" s="51">
        <f t="shared" si="55"/>
        <v>43161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6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6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6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6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6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7">C110+C112+C113</f>
        <v>0</v>
      </c>
      <c r="D114" s="30">
        <f t="shared" si="57"/>
        <v>0</v>
      </c>
      <c r="E114" s="30">
        <f t="shared" si="57"/>
        <v>0</v>
      </c>
      <c r="F114" s="30">
        <f t="shared" si="57"/>
        <v>0</v>
      </c>
      <c r="G114" s="30">
        <f t="shared" si="57"/>
        <v>0</v>
      </c>
      <c r="H114" s="30">
        <f t="shared" si="57"/>
        <v>0</v>
      </c>
      <c r="I114" s="30">
        <f t="shared" si="57"/>
        <v>0</v>
      </c>
      <c r="J114" s="36">
        <f t="shared" si="56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8">C109-C114</f>
        <v>24</v>
      </c>
      <c r="D115" s="30">
        <f t="shared" si="58"/>
        <v>24</v>
      </c>
      <c r="E115" s="30">
        <f t="shared" si="58"/>
        <v>24</v>
      </c>
      <c r="F115" s="30">
        <f t="shared" si="58"/>
        <v>24</v>
      </c>
      <c r="G115" s="30">
        <f t="shared" si="58"/>
        <v>24</v>
      </c>
      <c r="H115" s="30">
        <f t="shared" si="58"/>
        <v>24</v>
      </c>
      <c r="I115" s="30">
        <f t="shared" si="58"/>
        <v>24</v>
      </c>
      <c r="J115" s="36">
        <f t="shared" si="56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9">(D109-D110-D112-D113)/D109</f>
        <v>1</v>
      </c>
      <c r="E116" s="42">
        <f t="shared" si="59"/>
        <v>1</v>
      </c>
      <c r="F116" s="42">
        <f t="shared" si="59"/>
        <v>1</v>
      </c>
      <c r="G116" s="42">
        <f t="shared" si="59"/>
        <v>1</v>
      </c>
      <c r="H116" s="42">
        <f t="shared" si="59"/>
        <v>1</v>
      </c>
      <c r="I116" s="42">
        <f t="shared" si="59"/>
        <v>1</v>
      </c>
      <c r="J116" s="43">
        <f t="shared" ref="J116:K116" si="60">(J109-J110-J112-J113)/J109</f>
        <v>1</v>
      </c>
      <c r="K116" s="43">
        <f t="shared" si="60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1">(C109-C110-C112-C113-C111)/C109</f>
        <v>0</v>
      </c>
      <c r="D117" s="42">
        <f t="shared" si="61"/>
        <v>0</v>
      </c>
      <c r="E117" s="42">
        <f t="shared" si="61"/>
        <v>0</v>
      </c>
      <c r="F117" s="42">
        <f t="shared" si="61"/>
        <v>0</v>
      </c>
      <c r="G117" s="42">
        <f t="shared" si="61"/>
        <v>0</v>
      </c>
      <c r="H117" s="42">
        <f t="shared" si="61"/>
        <v>0</v>
      </c>
      <c r="I117" s="46">
        <f t="shared" si="61"/>
        <v>0</v>
      </c>
      <c r="J117" s="52">
        <f t="shared" ref="J117:K117" si="62">(J109-J110-J112-J113-J111)/J109</f>
        <v>0</v>
      </c>
      <c r="K117" s="47">
        <f t="shared" si="62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3">IF(C119&lt;1,C109,C109-C110-C111-C112-C113/C119)/24</f>
        <v>1</v>
      </c>
      <c r="D120" s="58">
        <f t="shared" si="63"/>
        <v>1</v>
      </c>
      <c r="E120" s="58">
        <f t="shared" si="63"/>
        <v>1</v>
      </c>
      <c r="F120" s="58">
        <f t="shared" si="63"/>
        <v>1</v>
      </c>
      <c r="G120" s="58">
        <f t="shared" si="63"/>
        <v>1</v>
      </c>
      <c r="H120" s="58">
        <f t="shared" si="63"/>
        <v>1</v>
      </c>
      <c r="I120" s="59">
        <f t="shared" si="63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4">IF(C118=0,C117,((C109-C110-C112-C113-C111)/C109)/C118)</f>
        <v>0</v>
      </c>
      <c r="D121" s="25">
        <f t="shared" si="64"/>
        <v>0</v>
      </c>
      <c r="E121" s="25">
        <f t="shared" si="64"/>
        <v>0</v>
      </c>
      <c r="F121" s="25">
        <f t="shared" si="64"/>
        <v>0</v>
      </c>
      <c r="G121" s="25">
        <f t="shared" si="64"/>
        <v>0</v>
      </c>
      <c r="H121" s="25">
        <f t="shared" si="64"/>
        <v>0</v>
      </c>
      <c r="I121" s="45">
        <f t="shared" si="64"/>
        <v>0</v>
      </c>
      <c r="J121" s="44">
        <f t="shared" ref="J121:K121" si="65">IF(J118=0,J117,((J109-J110-J112-J113-J111)/J109)/J118)</f>
        <v>0</v>
      </c>
      <c r="K121" s="44">
        <f t="shared" si="65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43155</v>
      </c>
      <c r="D123" s="51">
        <f t="shared" ref="D123:I123" si="66">C123+1</f>
        <v>43156</v>
      </c>
      <c r="E123" s="51">
        <f t="shared" si="66"/>
        <v>43157</v>
      </c>
      <c r="F123" s="51">
        <f t="shared" si="66"/>
        <v>43158</v>
      </c>
      <c r="G123" s="51">
        <f t="shared" si="66"/>
        <v>43159</v>
      </c>
      <c r="H123" s="51">
        <f t="shared" si="66"/>
        <v>43160</v>
      </c>
      <c r="I123" s="51">
        <f t="shared" si="66"/>
        <v>43161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7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7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7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7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7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8">C126+C128+C129</f>
        <v>24</v>
      </c>
      <c r="D130" s="30">
        <f t="shared" si="68"/>
        <v>24</v>
      </c>
      <c r="E130" s="30">
        <f t="shared" si="68"/>
        <v>24</v>
      </c>
      <c r="F130" s="30">
        <f t="shared" si="68"/>
        <v>24</v>
      </c>
      <c r="G130" s="30">
        <f t="shared" si="68"/>
        <v>24</v>
      </c>
      <c r="H130" s="30">
        <f t="shared" si="68"/>
        <v>24</v>
      </c>
      <c r="I130" s="30">
        <f t="shared" si="68"/>
        <v>24</v>
      </c>
      <c r="J130" s="36">
        <f t="shared" si="67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9">C125-C130</f>
        <v>0</v>
      </c>
      <c r="D131" s="30">
        <f t="shared" si="69"/>
        <v>0</v>
      </c>
      <c r="E131" s="30">
        <f t="shared" si="69"/>
        <v>0</v>
      </c>
      <c r="F131" s="30">
        <f t="shared" si="69"/>
        <v>0</v>
      </c>
      <c r="G131" s="30">
        <f t="shared" si="69"/>
        <v>0</v>
      </c>
      <c r="H131" s="30">
        <f t="shared" si="69"/>
        <v>0</v>
      </c>
      <c r="I131" s="30">
        <f t="shared" si="69"/>
        <v>0</v>
      </c>
      <c r="J131" s="36">
        <f t="shared" si="67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0">(D125-D126-D128-D129)/D125</f>
        <v>0</v>
      </c>
      <c r="E132" s="42">
        <f t="shared" si="70"/>
        <v>0</v>
      </c>
      <c r="F132" s="42">
        <f t="shared" si="70"/>
        <v>0</v>
      </c>
      <c r="G132" s="42">
        <f t="shared" si="70"/>
        <v>0</v>
      </c>
      <c r="H132" s="42">
        <f t="shared" si="70"/>
        <v>0</v>
      </c>
      <c r="I132" s="42">
        <f t="shared" si="70"/>
        <v>0</v>
      </c>
      <c r="J132" s="43">
        <f t="shared" ref="J132:K132" si="71">(J125-J126-J128-J129)/J125</f>
        <v>0</v>
      </c>
      <c r="K132" s="43">
        <f t="shared" si="71"/>
        <v>1</v>
      </c>
      <c r="L132" s="53">
        <f>AVERAGE(J132,J146,J160,J174,J188)</f>
        <v>0.4</v>
      </c>
      <c r="N132" s="31"/>
    </row>
    <row r="133" spans="1:14" x14ac:dyDescent="0.2">
      <c r="A133" s="14"/>
      <c r="B133" s="38" t="s">
        <v>19</v>
      </c>
      <c r="C133" s="42">
        <f t="shared" ref="C133:I133" si="72">(C125-C126-C128-C129-C127)/C125</f>
        <v>0</v>
      </c>
      <c r="D133" s="42">
        <f t="shared" si="72"/>
        <v>0</v>
      </c>
      <c r="E133" s="42">
        <f t="shared" si="72"/>
        <v>0</v>
      </c>
      <c r="F133" s="42">
        <f t="shared" si="72"/>
        <v>0</v>
      </c>
      <c r="G133" s="42">
        <f t="shared" si="72"/>
        <v>0</v>
      </c>
      <c r="H133" s="42">
        <f t="shared" si="72"/>
        <v>0</v>
      </c>
      <c r="I133" s="46">
        <f t="shared" si="72"/>
        <v>0</v>
      </c>
      <c r="J133" s="52">
        <f t="shared" ref="J133:K133" si="73">(J125-J126-J128-J129-J127)/J125</f>
        <v>0</v>
      </c>
      <c r="K133" s="47">
        <f t="shared" si="73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4">IF(C135&lt;1,C125,C125-C126-C127-C128-C129/C135)/24</f>
        <v>1</v>
      </c>
      <c r="D136" s="58">
        <f t="shared" si="74"/>
        <v>1</v>
      </c>
      <c r="E136" s="58">
        <f t="shared" si="74"/>
        <v>1</v>
      </c>
      <c r="F136" s="58">
        <f t="shared" si="74"/>
        <v>1</v>
      </c>
      <c r="G136" s="58">
        <f t="shared" si="74"/>
        <v>1</v>
      </c>
      <c r="H136" s="58">
        <f t="shared" si="74"/>
        <v>1</v>
      </c>
      <c r="I136" s="59">
        <f t="shared" si="74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5">IF(C134=0,C133,((C125-C126-C128-C129-C127)/C125)/C134)</f>
        <v>0</v>
      </c>
      <c r="D137" s="25">
        <f t="shared" si="75"/>
        <v>0</v>
      </c>
      <c r="E137" s="25">
        <f t="shared" si="75"/>
        <v>0</v>
      </c>
      <c r="F137" s="25">
        <f t="shared" si="75"/>
        <v>0</v>
      </c>
      <c r="G137" s="25">
        <f t="shared" si="75"/>
        <v>0</v>
      </c>
      <c r="H137" s="25">
        <f t="shared" si="75"/>
        <v>0</v>
      </c>
      <c r="I137" s="45">
        <f t="shared" si="75"/>
        <v>0</v>
      </c>
      <c r="J137" s="44">
        <f t="shared" ref="J137:K137" si="76">IF(J134=0,J133,((J125-J126-J128-J129-J127)/J125)/J134)</f>
        <v>0</v>
      </c>
      <c r="K137" s="44">
        <f t="shared" si="76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7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77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77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7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7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8">C140+C142+C143</f>
        <v>24</v>
      </c>
      <c r="D144" s="30">
        <f t="shared" si="78"/>
        <v>24</v>
      </c>
      <c r="E144" s="30">
        <f t="shared" si="78"/>
        <v>24</v>
      </c>
      <c r="F144" s="30">
        <f t="shared" si="78"/>
        <v>24</v>
      </c>
      <c r="G144" s="30">
        <f t="shared" si="78"/>
        <v>24</v>
      </c>
      <c r="H144" s="30">
        <f t="shared" si="78"/>
        <v>24</v>
      </c>
      <c r="I144" s="30">
        <f t="shared" si="78"/>
        <v>24</v>
      </c>
      <c r="J144" s="36">
        <f t="shared" si="77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9">C139-C144</f>
        <v>0</v>
      </c>
      <c r="D145" s="30">
        <f t="shared" si="79"/>
        <v>0</v>
      </c>
      <c r="E145" s="30">
        <f t="shared" si="79"/>
        <v>0</v>
      </c>
      <c r="F145" s="30">
        <f t="shared" si="79"/>
        <v>0</v>
      </c>
      <c r="G145" s="30">
        <f t="shared" si="79"/>
        <v>0</v>
      </c>
      <c r="H145" s="30">
        <f t="shared" si="79"/>
        <v>0</v>
      </c>
      <c r="I145" s="30">
        <f t="shared" si="79"/>
        <v>0</v>
      </c>
      <c r="J145" s="36">
        <f t="shared" si="77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80">(D139-D140-D142-D143)/D139</f>
        <v>0</v>
      </c>
      <c r="E146" s="42">
        <f t="shared" si="80"/>
        <v>0</v>
      </c>
      <c r="F146" s="42">
        <f t="shared" si="80"/>
        <v>0</v>
      </c>
      <c r="G146" s="42">
        <f t="shared" si="80"/>
        <v>0</v>
      </c>
      <c r="H146" s="42">
        <f t="shared" si="80"/>
        <v>0</v>
      </c>
      <c r="I146" s="42">
        <f t="shared" si="80"/>
        <v>0</v>
      </c>
      <c r="J146" s="43">
        <f t="shared" ref="J146:K146" si="81">(J139-J140-J142-J143)/J139</f>
        <v>0</v>
      </c>
      <c r="K146" s="43">
        <f t="shared" si="81"/>
        <v>1</v>
      </c>
    </row>
    <row r="147" spans="1:13" x14ac:dyDescent="0.2">
      <c r="A147" s="14"/>
      <c r="B147" s="38" t="s">
        <v>19</v>
      </c>
      <c r="C147" s="42">
        <f t="shared" ref="C147:I147" si="82">(C139-C140-C142-C143-C141)/C139</f>
        <v>0</v>
      </c>
      <c r="D147" s="42">
        <f t="shared" si="82"/>
        <v>0</v>
      </c>
      <c r="E147" s="42">
        <f t="shared" si="82"/>
        <v>0</v>
      </c>
      <c r="F147" s="42">
        <f t="shared" si="82"/>
        <v>0</v>
      </c>
      <c r="G147" s="42">
        <f t="shared" si="82"/>
        <v>0</v>
      </c>
      <c r="H147" s="42">
        <f t="shared" si="82"/>
        <v>0</v>
      </c>
      <c r="I147" s="46">
        <f t="shared" si="82"/>
        <v>0</v>
      </c>
      <c r="J147" s="52">
        <f t="shared" ref="J147:K147" si="83">(J139-J140-J142-J143-J141)/J139</f>
        <v>0</v>
      </c>
      <c r="K147" s="47">
        <f t="shared" si="83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0</v>
      </c>
      <c r="D151" s="25">
        <f t="shared" si="85"/>
        <v>0</v>
      </c>
      <c r="E151" s="25">
        <f t="shared" si="85"/>
        <v>0</v>
      </c>
      <c r="F151" s="25">
        <f t="shared" si="85"/>
        <v>0</v>
      </c>
      <c r="G151" s="25">
        <f t="shared" si="85"/>
        <v>0</v>
      </c>
      <c r="H151" s="25">
        <f t="shared" si="85"/>
        <v>0</v>
      </c>
      <c r="I151" s="45">
        <f t="shared" si="85"/>
        <v>0</v>
      </c>
      <c r="J151" s="44">
        <f t="shared" ref="J151:K151" si="86">IF(J148=0,J147,((J139-J140-J142-J143-J141)/J139)/J148)</f>
        <v>0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87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87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24</v>
      </c>
      <c r="D158" s="30">
        <f t="shared" si="88"/>
        <v>24</v>
      </c>
      <c r="E158" s="30">
        <f t="shared" si="88"/>
        <v>24</v>
      </c>
      <c r="F158" s="30">
        <f t="shared" si="88"/>
        <v>24</v>
      </c>
      <c r="G158" s="30">
        <f t="shared" si="88"/>
        <v>24</v>
      </c>
      <c r="H158" s="30">
        <f t="shared" si="88"/>
        <v>24</v>
      </c>
      <c r="I158" s="30">
        <f t="shared" si="88"/>
        <v>24</v>
      </c>
      <c r="J158" s="36">
        <f t="shared" si="87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0</v>
      </c>
      <c r="D159" s="30">
        <f t="shared" si="89"/>
        <v>0</v>
      </c>
      <c r="E159" s="30">
        <f t="shared" si="89"/>
        <v>0</v>
      </c>
      <c r="F159" s="30">
        <f t="shared" si="89"/>
        <v>0</v>
      </c>
      <c r="G159" s="30">
        <f t="shared" si="89"/>
        <v>0</v>
      </c>
      <c r="H159" s="30">
        <f t="shared" si="89"/>
        <v>0</v>
      </c>
      <c r="I159" s="30">
        <f t="shared" si="89"/>
        <v>0</v>
      </c>
      <c r="J159" s="36">
        <f t="shared" si="87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0">(D153-D154-D156-D157)/D153</f>
        <v>0</v>
      </c>
      <c r="E160" s="42">
        <f t="shared" si="90"/>
        <v>0</v>
      </c>
      <c r="F160" s="42">
        <f t="shared" si="90"/>
        <v>0</v>
      </c>
      <c r="G160" s="42">
        <f t="shared" si="90"/>
        <v>0</v>
      </c>
      <c r="H160" s="42">
        <f t="shared" si="90"/>
        <v>0</v>
      </c>
      <c r="I160" s="42">
        <f t="shared" si="90"/>
        <v>0</v>
      </c>
      <c r="J160" s="43">
        <f t="shared" ref="J160:K160" si="91">(J153-J154-J156-J157)/J153</f>
        <v>0</v>
      </c>
      <c r="K160" s="43">
        <f t="shared" si="91"/>
        <v>1</v>
      </c>
    </row>
    <row r="161" spans="1:15" x14ac:dyDescent="0.2">
      <c r="A161" s="14"/>
      <c r="B161" s="38" t="s">
        <v>19</v>
      </c>
      <c r="C161" s="42">
        <f t="shared" ref="C161:I161" si="92">(C153-C154-C156-C157-C155)/C153</f>
        <v>0</v>
      </c>
      <c r="D161" s="42">
        <f t="shared" si="92"/>
        <v>0</v>
      </c>
      <c r="E161" s="42">
        <f t="shared" si="92"/>
        <v>0</v>
      </c>
      <c r="F161" s="42">
        <f t="shared" si="92"/>
        <v>0</v>
      </c>
      <c r="G161" s="42">
        <f t="shared" si="92"/>
        <v>0</v>
      </c>
      <c r="H161" s="42">
        <f t="shared" si="92"/>
        <v>0</v>
      </c>
      <c r="I161" s="46">
        <f t="shared" si="92"/>
        <v>0</v>
      </c>
      <c r="J161" s="52">
        <f t="shared" ref="J161:K161" si="93">(J153-J154-J156-J157-J155)/J153</f>
        <v>0</v>
      </c>
      <c r="K161" s="47">
        <f t="shared" si="9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5">IF(C162=0,C161,((C153-C154-C156-C157-C155)/C153)/C162)</f>
        <v>0</v>
      </c>
      <c r="D165" s="25">
        <f t="shared" si="95"/>
        <v>0</v>
      </c>
      <c r="E165" s="25">
        <f t="shared" si="95"/>
        <v>0</v>
      </c>
      <c r="F165" s="25">
        <f t="shared" si="95"/>
        <v>0</v>
      </c>
      <c r="G165" s="25">
        <f t="shared" si="95"/>
        <v>0</v>
      </c>
      <c r="H165" s="25">
        <f t="shared" si="95"/>
        <v>0</v>
      </c>
      <c r="I165" s="45">
        <f t="shared" si="95"/>
        <v>0</v>
      </c>
      <c r="J165" s="44">
        <f t="shared" ref="J165:K165" si="96">IF(J162=0,J161,((J153-J154-J156-J157-J155)/J153)/J162)</f>
        <v>0</v>
      </c>
      <c r="K165" s="44">
        <f t="shared" si="96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7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7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8">C168+C170+C171</f>
        <v>0</v>
      </c>
      <c r="D172" s="30">
        <f t="shared" si="98"/>
        <v>0</v>
      </c>
      <c r="E172" s="30">
        <f t="shared" si="98"/>
        <v>0</v>
      </c>
      <c r="F172" s="30">
        <f t="shared" si="98"/>
        <v>0</v>
      </c>
      <c r="G172" s="30">
        <f t="shared" si="98"/>
        <v>0</v>
      </c>
      <c r="H172" s="30">
        <f t="shared" si="98"/>
        <v>0</v>
      </c>
      <c r="I172" s="30">
        <f t="shared" si="98"/>
        <v>0</v>
      </c>
      <c r="J172" s="36">
        <f t="shared" si="97"/>
        <v>0</v>
      </c>
      <c r="K172" s="36">
        <f>K168+K170+K171</f>
        <v>0</v>
      </c>
      <c r="L172" s="53">
        <f>AVERAGE(J86,J100)</f>
        <v>0.97669642857142858</v>
      </c>
    </row>
    <row r="173" spans="1:15" x14ac:dyDescent="0.2">
      <c r="A173" s="14"/>
      <c r="B173" s="15" t="s">
        <v>1</v>
      </c>
      <c r="C173" s="30">
        <f t="shared" ref="C173:I173" si="99">C167-C172</f>
        <v>24</v>
      </c>
      <c r="D173" s="30">
        <f t="shared" si="99"/>
        <v>24</v>
      </c>
      <c r="E173" s="30">
        <f t="shared" si="99"/>
        <v>24</v>
      </c>
      <c r="F173" s="30">
        <f t="shared" si="99"/>
        <v>24</v>
      </c>
      <c r="G173" s="30">
        <f t="shared" si="99"/>
        <v>24</v>
      </c>
      <c r="H173" s="30">
        <f t="shared" si="99"/>
        <v>24</v>
      </c>
      <c r="I173" s="30">
        <f t="shared" si="99"/>
        <v>24</v>
      </c>
      <c r="J173" s="36">
        <f t="shared" si="97"/>
        <v>168</v>
      </c>
      <c r="K173" s="36">
        <f>K167-K172</f>
        <v>168</v>
      </c>
      <c r="L173" s="53">
        <f>AVERAGE(J87,J101)</f>
        <v>0.97669642857142858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0">(D167-D168-D170-D171)/D167</f>
        <v>1</v>
      </c>
      <c r="E174" s="42">
        <f t="shared" si="100"/>
        <v>1</v>
      </c>
      <c r="F174" s="42">
        <f t="shared" si="100"/>
        <v>1</v>
      </c>
      <c r="G174" s="42">
        <f t="shared" si="100"/>
        <v>1</v>
      </c>
      <c r="H174" s="42">
        <f t="shared" si="100"/>
        <v>1</v>
      </c>
      <c r="I174" s="42">
        <f t="shared" si="100"/>
        <v>1</v>
      </c>
      <c r="J174" s="43">
        <f t="shared" ref="J174:K174" si="101">(J167-J168-J170-J171)/J167</f>
        <v>1</v>
      </c>
      <c r="K174" s="43">
        <f t="shared" si="101"/>
        <v>1</v>
      </c>
    </row>
    <row r="175" spans="1:15" x14ac:dyDescent="0.2">
      <c r="A175" s="14"/>
      <c r="B175" s="38" t="s">
        <v>19</v>
      </c>
      <c r="C175" s="42">
        <f t="shared" ref="C175:I175" si="102">(C167-C168-C170-C171-C169)/C167</f>
        <v>0</v>
      </c>
      <c r="D175" s="42">
        <f t="shared" si="102"/>
        <v>0</v>
      </c>
      <c r="E175" s="42">
        <f t="shared" si="102"/>
        <v>0</v>
      </c>
      <c r="F175" s="42">
        <f t="shared" si="102"/>
        <v>0</v>
      </c>
      <c r="G175" s="42">
        <f t="shared" si="102"/>
        <v>0</v>
      </c>
      <c r="H175" s="42">
        <f t="shared" si="102"/>
        <v>0</v>
      </c>
      <c r="I175" s="46">
        <f t="shared" si="102"/>
        <v>0</v>
      </c>
      <c r="J175" s="52">
        <f t="shared" ref="J175:K175" si="103">(J167-J168-J170-J171-J169)/J167</f>
        <v>0</v>
      </c>
      <c r="K175" s="47">
        <f t="shared" si="103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 t="shared" ref="J188:K188" si="111">(J181-J182-J184-J185)/J181</f>
        <v>1</v>
      </c>
      <c r="K188" s="43">
        <f t="shared" si="111"/>
        <v>1</v>
      </c>
    </row>
    <row r="189" spans="1:13" x14ac:dyDescent="0.2">
      <c r="A189" s="14"/>
      <c r="B189" s="38" t="s">
        <v>19</v>
      </c>
      <c r="C189" s="42">
        <f t="shared" ref="C189:I189" si="112">(C181-C182-C184-C185-C183)/C181</f>
        <v>0</v>
      </c>
      <c r="D189" s="42">
        <f t="shared" si="112"/>
        <v>0</v>
      </c>
      <c r="E189" s="42">
        <f t="shared" si="112"/>
        <v>0</v>
      </c>
      <c r="F189" s="42">
        <f t="shared" si="112"/>
        <v>0</v>
      </c>
      <c r="G189" s="42">
        <f t="shared" si="112"/>
        <v>0</v>
      </c>
      <c r="H189" s="42">
        <f t="shared" si="112"/>
        <v>0</v>
      </c>
      <c r="I189" s="46">
        <f t="shared" si="112"/>
        <v>0</v>
      </c>
      <c r="J189" s="52">
        <f t="shared" ref="J189:K189" si="113">(J181-J182-J184-J185-J183)/J181</f>
        <v>0</v>
      </c>
      <c r="K189" s="47">
        <f t="shared" si="11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0</v>
      </c>
      <c r="D193" s="25">
        <f t="shared" si="115"/>
        <v>0</v>
      </c>
      <c r="E193" s="25">
        <f t="shared" si="115"/>
        <v>0</v>
      </c>
      <c r="F193" s="25">
        <f t="shared" si="115"/>
        <v>0</v>
      </c>
      <c r="G193" s="25">
        <f t="shared" si="115"/>
        <v>0</v>
      </c>
      <c r="H193" s="25">
        <f t="shared" si="115"/>
        <v>0</v>
      </c>
      <c r="I193" s="45">
        <f t="shared" si="115"/>
        <v>0</v>
      </c>
      <c r="J193" s="44">
        <f t="shared" ref="J193:K193" si="116">IF(J190=0,J189,((J181-J182-J184-J185-J183)/J181)/J190)</f>
        <v>0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AVERAGE(J188,J174,J160,J132,J116,J146)</f>
        <v>0.5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6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Week09!F1+1</f>
        <v>10</v>
      </c>
      <c r="G1" s="62">
        <f>Week09!G1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Week09!I3+1</f>
        <v>43162</v>
      </c>
      <c r="D3" s="51">
        <f t="shared" ref="D3:I3" si="0">C3+1</f>
        <v>43163</v>
      </c>
      <c r="E3" s="51">
        <f t="shared" si="0"/>
        <v>43164</v>
      </c>
      <c r="F3" s="51">
        <f t="shared" si="0"/>
        <v>43165</v>
      </c>
      <c r="G3" s="51">
        <f t="shared" si="0"/>
        <v>43166</v>
      </c>
      <c r="H3" s="51">
        <f t="shared" si="0"/>
        <v>43167</v>
      </c>
      <c r="I3" s="51">
        <f t="shared" si="0"/>
        <v>43168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0.42</v>
      </c>
      <c r="G7" s="29">
        <v>0</v>
      </c>
      <c r="H7" s="29">
        <v>0.33</v>
      </c>
      <c r="I7" s="29">
        <v>0</v>
      </c>
      <c r="J7" s="33">
        <f t="shared" si="1"/>
        <v>0.75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O12" s="53">
        <f>AVERAGE(J12,J26,J40,J56,J70,J86,J100)</f>
        <v>0.99876700680272112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0.98249999999999993</v>
      </c>
      <c r="G13" s="42">
        <f t="shared" si="6"/>
        <v>1</v>
      </c>
      <c r="H13" s="42">
        <f t="shared" si="6"/>
        <v>0.98625000000000007</v>
      </c>
      <c r="I13" s="46">
        <f t="shared" si="6"/>
        <v>1</v>
      </c>
      <c r="J13" s="52">
        <f t="shared" ref="J13:K13" si="7">(J5-J6-J8-J9-J7)/J5</f>
        <v>0.9955357142857143</v>
      </c>
      <c r="K13" s="47">
        <f t="shared" si="7"/>
        <v>1</v>
      </c>
      <c r="L13" s="53">
        <f>AVERAGE(J13,J27,J41)</f>
        <v>0.99851190476190477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0.98249999999999993</v>
      </c>
      <c r="G17" s="25">
        <f t="shared" si="9"/>
        <v>1</v>
      </c>
      <c r="H17" s="25">
        <f t="shared" si="9"/>
        <v>0.98625000000000007</v>
      </c>
      <c r="I17" s="45">
        <f t="shared" si="9"/>
        <v>1</v>
      </c>
      <c r="J17" s="44">
        <f t="shared" ref="J17:K17" si="10">IF(J14=0,J13,((J5-J6-J8-J9-J7)/J5)/J14)</f>
        <v>0.9955357142857143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43162</v>
      </c>
      <c r="D47" s="51">
        <f t="shared" ref="D47:I47" si="27">C47+1</f>
        <v>43163</v>
      </c>
      <c r="E47" s="51">
        <f t="shared" si="27"/>
        <v>43164</v>
      </c>
      <c r="F47" s="51">
        <f t="shared" si="27"/>
        <v>43165</v>
      </c>
      <c r="G47" s="51">
        <f t="shared" si="27"/>
        <v>43166</v>
      </c>
      <c r="H47" s="51">
        <f t="shared" si="27"/>
        <v>43167</v>
      </c>
      <c r="I47" s="51">
        <f t="shared" si="27"/>
        <v>43168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0.99568452380952377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0.99419642857142865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1.45</v>
      </c>
      <c r="J64" s="35">
        <f t="shared" si="36"/>
        <v>1.45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0.33</v>
      </c>
      <c r="G65" s="29">
        <v>0</v>
      </c>
      <c r="H65" s="29">
        <v>0.17</v>
      </c>
      <c r="I65" s="29">
        <v>0</v>
      </c>
      <c r="J65" s="35">
        <f t="shared" si="36"/>
        <v>0.5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1.45</v>
      </c>
      <c r="J68" s="36">
        <f t="shared" si="36"/>
        <v>1.45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22.55</v>
      </c>
      <c r="J69" s="36">
        <f t="shared" si="36"/>
        <v>166.55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0.93958333333333333</v>
      </c>
      <c r="J70" s="43">
        <f>(J63-J64-J66-J67)/J63</f>
        <v>0.99136904761904765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0.98625000000000007</v>
      </c>
      <c r="G71" s="42">
        <f t="shared" si="40"/>
        <v>1</v>
      </c>
      <c r="H71" s="42">
        <f t="shared" si="40"/>
        <v>0.99291666666666656</v>
      </c>
      <c r="I71" s="46">
        <f t="shared" si="40"/>
        <v>0.93958333333333333</v>
      </c>
      <c r="J71" s="52">
        <f>(J63-J64-J66-J67-J65)/J63</f>
        <v>0.98839285714285718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0.98625000000000007</v>
      </c>
      <c r="G75" s="25">
        <f t="shared" si="42"/>
        <v>1</v>
      </c>
      <c r="H75" s="25">
        <f t="shared" si="42"/>
        <v>0.99291666666666656</v>
      </c>
      <c r="I75" s="45">
        <f t="shared" si="42"/>
        <v>0.93958333333333333</v>
      </c>
      <c r="J75" s="44">
        <f t="shared" ref="J75:K75" si="43">IF(J72=0,J71,((J63-J64-J66-J67-J65)/J63)/J72)</f>
        <v>0.98839285714285718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43162</v>
      </c>
      <c r="D77" s="51">
        <f t="shared" ref="D77:I77" si="44">C77+1</f>
        <v>43163</v>
      </c>
      <c r="E77" s="51">
        <f t="shared" si="44"/>
        <v>43164</v>
      </c>
      <c r="F77" s="51">
        <f t="shared" si="44"/>
        <v>43165</v>
      </c>
      <c r="G77" s="51">
        <f t="shared" si="44"/>
        <v>43166</v>
      </c>
      <c r="H77" s="51">
        <f t="shared" si="44"/>
        <v>43167</v>
      </c>
      <c r="I77" s="51">
        <f t="shared" si="44"/>
        <v>43168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43162</v>
      </c>
      <c r="D107" s="51">
        <f t="shared" ref="D107:I107" si="61">C107+1</f>
        <v>43163</v>
      </c>
      <c r="E107" s="51">
        <f t="shared" si="61"/>
        <v>43164</v>
      </c>
      <c r="F107" s="51">
        <f t="shared" si="61"/>
        <v>43165</v>
      </c>
      <c r="G107" s="51">
        <f t="shared" si="61"/>
        <v>43166</v>
      </c>
      <c r="H107" s="51">
        <f t="shared" si="61"/>
        <v>43167</v>
      </c>
      <c r="I107" s="51">
        <f t="shared" si="61"/>
        <v>43168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43162</v>
      </c>
      <c r="D123" s="51">
        <f t="shared" ref="D123:I123" si="72">C123+1</f>
        <v>43163</v>
      </c>
      <c r="E123" s="51">
        <f t="shared" si="72"/>
        <v>43164</v>
      </c>
      <c r="F123" s="51">
        <f t="shared" si="72"/>
        <v>43165</v>
      </c>
      <c r="G123" s="51">
        <f t="shared" si="72"/>
        <v>43166</v>
      </c>
      <c r="H123" s="51">
        <f t="shared" si="72"/>
        <v>43167</v>
      </c>
      <c r="I123" s="51">
        <f t="shared" si="72"/>
        <v>43168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0.4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83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24</v>
      </c>
      <c r="D144" s="30">
        <f t="shared" si="84"/>
        <v>24</v>
      </c>
      <c r="E144" s="30">
        <f t="shared" si="84"/>
        <v>24</v>
      </c>
      <c r="F144" s="30">
        <f t="shared" si="84"/>
        <v>24</v>
      </c>
      <c r="G144" s="30">
        <f t="shared" si="84"/>
        <v>24</v>
      </c>
      <c r="H144" s="30">
        <f t="shared" si="84"/>
        <v>24</v>
      </c>
      <c r="I144" s="30">
        <f t="shared" si="84"/>
        <v>24</v>
      </c>
      <c r="J144" s="36">
        <f t="shared" si="83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0</v>
      </c>
      <c r="D145" s="30">
        <f t="shared" si="85"/>
        <v>0</v>
      </c>
      <c r="E145" s="30">
        <f t="shared" si="85"/>
        <v>0</v>
      </c>
      <c r="F145" s="30">
        <f t="shared" si="85"/>
        <v>0</v>
      </c>
      <c r="G145" s="30">
        <f t="shared" si="85"/>
        <v>0</v>
      </c>
      <c r="H145" s="30">
        <f t="shared" si="85"/>
        <v>0</v>
      </c>
      <c r="I145" s="30">
        <f t="shared" si="85"/>
        <v>0</v>
      </c>
      <c r="J145" s="36">
        <f t="shared" si="83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86">(D139-D140-D142-D143)/D139</f>
        <v>0</v>
      </c>
      <c r="E146" s="42">
        <f t="shared" si="86"/>
        <v>0</v>
      </c>
      <c r="F146" s="42">
        <f t="shared" si="86"/>
        <v>0</v>
      </c>
      <c r="G146" s="42">
        <f t="shared" si="86"/>
        <v>0</v>
      </c>
      <c r="H146" s="42">
        <f t="shared" si="86"/>
        <v>0</v>
      </c>
      <c r="I146" s="42">
        <f t="shared" si="86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7">(C139-C140-C142-C143-C141)/C139</f>
        <v>0</v>
      </c>
      <c r="D147" s="42">
        <f t="shared" si="87"/>
        <v>0</v>
      </c>
      <c r="E147" s="42">
        <f t="shared" si="87"/>
        <v>0</v>
      </c>
      <c r="F147" s="42">
        <f t="shared" si="87"/>
        <v>0</v>
      </c>
      <c r="G147" s="42">
        <f t="shared" si="87"/>
        <v>0</v>
      </c>
      <c r="H147" s="42">
        <f t="shared" si="87"/>
        <v>0</v>
      </c>
      <c r="I147" s="46">
        <f t="shared" si="87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91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1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24</v>
      </c>
      <c r="D158" s="30">
        <f t="shared" si="92"/>
        <v>24</v>
      </c>
      <c r="E158" s="30">
        <f t="shared" si="92"/>
        <v>24</v>
      </c>
      <c r="F158" s="30">
        <f t="shared" si="92"/>
        <v>24</v>
      </c>
      <c r="G158" s="30">
        <f t="shared" si="92"/>
        <v>24</v>
      </c>
      <c r="H158" s="30">
        <f t="shared" si="92"/>
        <v>24</v>
      </c>
      <c r="I158" s="30">
        <f t="shared" si="92"/>
        <v>24</v>
      </c>
      <c r="J158" s="36">
        <f t="shared" si="91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0</v>
      </c>
      <c r="D159" s="30">
        <f t="shared" si="93"/>
        <v>0</v>
      </c>
      <c r="E159" s="30">
        <f t="shared" si="93"/>
        <v>0</v>
      </c>
      <c r="F159" s="30">
        <f t="shared" si="93"/>
        <v>0</v>
      </c>
      <c r="G159" s="30">
        <f t="shared" si="93"/>
        <v>0</v>
      </c>
      <c r="H159" s="30">
        <f t="shared" si="93"/>
        <v>0</v>
      </c>
      <c r="I159" s="30">
        <f t="shared" si="93"/>
        <v>0</v>
      </c>
      <c r="J159" s="36">
        <f t="shared" si="91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4">(D153-D154-D156-D157)/D153</f>
        <v>0</v>
      </c>
      <c r="E160" s="42">
        <f t="shared" si="94"/>
        <v>0</v>
      </c>
      <c r="F160" s="42">
        <f t="shared" si="94"/>
        <v>0</v>
      </c>
      <c r="G160" s="42">
        <f t="shared" si="94"/>
        <v>0</v>
      </c>
      <c r="H160" s="42">
        <f t="shared" si="94"/>
        <v>0</v>
      </c>
      <c r="I160" s="42">
        <f t="shared" si="94"/>
        <v>0</v>
      </c>
      <c r="J160" s="43">
        <f>(J153-J154-J156-J157)/J153</f>
        <v>0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5">(C153-C154-C156-C157-C155)/C153</f>
        <v>0</v>
      </c>
      <c r="D161" s="42">
        <f t="shared" si="95"/>
        <v>0</v>
      </c>
      <c r="E161" s="42">
        <f t="shared" si="95"/>
        <v>0</v>
      </c>
      <c r="F161" s="42">
        <f t="shared" si="95"/>
        <v>0</v>
      </c>
      <c r="G161" s="42">
        <f t="shared" si="95"/>
        <v>0</v>
      </c>
      <c r="H161" s="42">
        <f t="shared" si="95"/>
        <v>0</v>
      </c>
      <c r="I161" s="46">
        <f t="shared" si="95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3">(C167-C168-C170-C171-C169)/C167</f>
        <v>0</v>
      </c>
      <c r="D175" s="42">
        <f t="shared" si="103"/>
        <v>0</v>
      </c>
      <c r="E175" s="42">
        <f t="shared" si="103"/>
        <v>0</v>
      </c>
      <c r="F175" s="42">
        <f t="shared" si="103"/>
        <v>0</v>
      </c>
      <c r="G175" s="42">
        <f t="shared" si="103"/>
        <v>0</v>
      </c>
      <c r="H175" s="42">
        <f t="shared" si="103"/>
        <v>0</v>
      </c>
      <c r="I175" s="46">
        <f t="shared" si="103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0</v>
      </c>
      <c r="D189" s="42">
        <f t="shared" si="111"/>
        <v>0</v>
      </c>
      <c r="E189" s="42">
        <f t="shared" si="111"/>
        <v>0</v>
      </c>
      <c r="F189" s="42">
        <f t="shared" si="111"/>
        <v>0</v>
      </c>
      <c r="G189" s="42">
        <f t="shared" si="111"/>
        <v>0</v>
      </c>
      <c r="H189" s="42">
        <f t="shared" si="111"/>
        <v>0</v>
      </c>
      <c r="I189" s="46">
        <f t="shared" si="111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7"/>
  <dimension ref="A1:O195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Week10!F1+1</f>
        <v>11</v>
      </c>
      <c r="G1" s="62">
        <f>Week10!G1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Week10!I3+1</f>
        <v>43169</v>
      </c>
      <c r="D3" s="51">
        <f t="shared" ref="D3:I3" si="0">C3+1</f>
        <v>43170</v>
      </c>
      <c r="E3" s="51">
        <f t="shared" si="0"/>
        <v>43171</v>
      </c>
      <c r="F3" s="51">
        <f t="shared" si="0"/>
        <v>43172</v>
      </c>
      <c r="G3" s="51">
        <f t="shared" si="0"/>
        <v>43173</v>
      </c>
      <c r="H3" s="51">
        <f t="shared" si="0"/>
        <v>43174</v>
      </c>
      <c r="I3" s="51">
        <f t="shared" si="0"/>
        <v>43175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ht="4.5" customHeight="1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43169</v>
      </c>
      <c r="D47" s="51">
        <f t="shared" ref="D47:I47" si="27">C47+1</f>
        <v>43170</v>
      </c>
      <c r="E47" s="51">
        <f t="shared" si="27"/>
        <v>43171</v>
      </c>
      <c r="F47" s="51">
        <f t="shared" si="27"/>
        <v>43172</v>
      </c>
      <c r="G47" s="51">
        <f t="shared" si="27"/>
        <v>43173</v>
      </c>
      <c r="H47" s="51">
        <f t="shared" si="27"/>
        <v>43174</v>
      </c>
      <c r="I47" s="51">
        <f t="shared" si="27"/>
        <v>43175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43169</v>
      </c>
      <c r="D77" s="51">
        <f t="shared" ref="D77:I77" si="44">C77+1</f>
        <v>43170</v>
      </c>
      <c r="E77" s="51">
        <f t="shared" si="44"/>
        <v>43171</v>
      </c>
      <c r="F77" s="51">
        <f t="shared" si="44"/>
        <v>43172</v>
      </c>
      <c r="G77" s="51">
        <f t="shared" si="44"/>
        <v>43173</v>
      </c>
      <c r="H77" s="51">
        <f t="shared" si="44"/>
        <v>43174</v>
      </c>
      <c r="I77" s="51">
        <f t="shared" si="44"/>
        <v>43175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43169</v>
      </c>
      <c r="D107" s="51">
        <f t="shared" ref="D107:I107" si="61">C107+1</f>
        <v>43170</v>
      </c>
      <c r="E107" s="51">
        <f t="shared" si="61"/>
        <v>43171</v>
      </c>
      <c r="F107" s="51">
        <f t="shared" si="61"/>
        <v>43172</v>
      </c>
      <c r="G107" s="51">
        <f t="shared" si="61"/>
        <v>43173</v>
      </c>
      <c r="H107" s="51">
        <f t="shared" si="61"/>
        <v>43174</v>
      </c>
      <c r="I107" s="51">
        <f t="shared" si="61"/>
        <v>43175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43169</v>
      </c>
      <c r="D123" s="51">
        <f t="shared" ref="D123:I123" si="72">C123+1</f>
        <v>43170</v>
      </c>
      <c r="E123" s="51">
        <f t="shared" si="72"/>
        <v>43171</v>
      </c>
      <c r="F123" s="51">
        <f t="shared" si="72"/>
        <v>43172</v>
      </c>
      <c r="G123" s="51">
        <f t="shared" si="72"/>
        <v>43173</v>
      </c>
      <c r="H123" s="51">
        <f t="shared" si="72"/>
        <v>43174</v>
      </c>
      <c r="I123" s="51">
        <f t="shared" si="72"/>
        <v>43175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3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24</v>
      </c>
      <c r="D172" s="30">
        <f t="shared" si="104"/>
        <v>24</v>
      </c>
      <c r="E172" s="30">
        <f t="shared" si="104"/>
        <v>24</v>
      </c>
      <c r="F172" s="30">
        <f t="shared" si="104"/>
        <v>24</v>
      </c>
      <c r="G172" s="30">
        <f t="shared" si="104"/>
        <v>24</v>
      </c>
      <c r="H172" s="30">
        <f t="shared" si="104"/>
        <v>24</v>
      </c>
      <c r="I172" s="30">
        <f t="shared" si="104"/>
        <v>24</v>
      </c>
      <c r="J172" s="36">
        <f t="shared" si="103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0</v>
      </c>
      <c r="D173" s="30">
        <f t="shared" si="105"/>
        <v>0</v>
      </c>
      <c r="E173" s="30">
        <f t="shared" si="105"/>
        <v>0</v>
      </c>
      <c r="F173" s="30">
        <f t="shared" si="105"/>
        <v>0</v>
      </c>
      <c r="G173" s="30">
        <f t="shared" si="105"/>
        <v>0</v>
      </c>
      <c r="H173" s="30">
        <f t="shared" si="105"/>
        <v>0</v>
      </c>
      <c r="I173" s="30">
        <f t="shared" si="105"/>
        <v>0</v>
      </c>
      <c r="J173" s="36">
        <f t="shared" si="103"/>
        <v>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6">(D167-D168-D170-D171)/D167</f>
        <v>0</v>
      </c>
      <c r="E174" s="42">
        <f t="shared" si="106"/>
        <v>0</v>
      </c>
      <c r="F174" s="42">
        <f t="shared" si="106"/>
        <v>0</v>
      </c>
      <c r="G174" s="42">
        <f t="shared" si="106"/>
        <v>0</v>
      </c>
      <c r="H174" s="42">
        <f t="shared" si="106"/>
        <v>0</v>
      </c>
      <c r="I174" s="42">
        <f t="shared" si="106"/>
        <v>0</v>
      </c>
      <c r="J174" s="43">
        <f t="shared" ref="J174:K174" si="107">(J167-J168-J170-J171)/J167</f>
        <v>0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AVERAGE(J188,J174,J160,J146,J132,J116)</f>
        <v>0.66666666666666663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8"/>
  <dimension ref="A1:S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Week11!F1+1</f>
        <v>12</v>
      </c>
      <c r="G1" s="62">
        <f>Week11!G1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Week11!I3+1</f>
        <v>43176</v>
      </c>
      <c r="D3" s="51">
        <f t="shared" ref="D3:I3" si="0">C3+1</f>
        <v>43177</v>
      </c>
      <c r="E3" s="51">
        <f t="shared" si="0"/>
        <v>43178</v>
      </c>
      <c r="F3" s="51">
        <f t="shared" si="0"/>
        <v>43179</v>
      </c>
      <c r="G3" s="51">
        <f t="shared" si="0"/>
        <v>43180</v>
      </c>
      <c r="H3" s="51">
        <f t="shared" si="0"/>
        <v>43181</v>
      </c>
      <c r="I3" s="51">
        <f t="shared" si="0"/>
        <v>43182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0.99448979591836739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9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9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9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9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  <c r="Q36" s="4">
        <v>2</v>
      </c>
      <c r="R36" s="4">
        <v>360</v>
      </c>
      <c r="S36" s="4">
        <f>R36*Q36</f>
        <v>720</v>
      </c>
    </row>
    <row r="37" spans="1:19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  <c r="Q37" s="4">
        <v>2</v>
      </c>
      <c r="R37" s="4">
        <v>22</v>
      </c>
      <c r="S37" s="4">
        <f>R37*Q37</f>
        <v>44</v>
      </c>
    </row>
    <row r="38" spans="1:19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  <c r="S38" s="4">
        <f>SUM(S36:S37)</f>
        <v>764</v>
      </c>
    </row>
    <row r="39" spans="1:19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9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9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9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9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9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9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9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9" ht="13.5" thickTop="1" x14ac:dyDescent="0.2">
      <c r="A47" s="21"/>
      <c r="B47" s="5"/>
      <c r="C47" s="51">
        <f>C3</f>
        <v>43176</v>
      </c>
      <c r="D47" s="51">
        <f t="shared" ref="D47:I47" si="27">C47+1</f>
        <v>43177</v>
      </c>
      <c r="E47" s="51">
        <f t="shared" si="27"/>
        <v>43178</v>
      </c>
      <c r="F47" s="51">
        <f t="shared" si="27"/>
        <v>43179</v>
      </c>
      <c r="G47" s="51">
        <f t="shared" si="27"/>
        <v>43180</v>
      </c>
      <c r="H47" s="51">
        <f t="shared" si="27"/>
        <v>43181</v>
      </c>
      <c r="I47" s="51">
        <f t="shared" si="27"/>
        <v>43182</v>
      </c>
      <c r="J47" s="20" t="s">
        <v>12</v>
      </c>
      <c r="K47" s="20"/>
    </row>
    <row r="48" spans="1:19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43176</v>
      </c>
      <c r="D77" s="51">
        <f t="shared" ref="D77:I77" si="44">C77+1</f>
        <v>43177</v>
      </c>
      <c r="E77" s="51">
        <f t="shared" si="44"/>
        <v>43178</v>
      </c>
      <c r="F77" s="51">
        <f t="shared" si="44"/>
        <v>43179</v>
      </c>
      <c r="G77" s="51">
        <f t="shared" si="44"/>
        <v>43180</v>
      </c>
      <c r="H77" s="51">
        <f t="shared" si="44"/>
        <v>43181</v>
      </c>
      <c r="I77" s="51">
        <f t="shared" si="44"/>
        <v>43182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6.48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6.48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6.48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6.48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17.52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161.51999999999998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0.73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0.96142857142857152</v>
      </c>
      <c r="K86" s="43">
        <f>(K79-K80-K82-K83)/K79</f>
        <v>1</v>
      </c>
      <c r="L86" s="53">
        <f>AVERAGE(J86,J100)</f>
        <v>0.98071428571428576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0.73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0.96142857142857152</v>
      </c>
      <c r="K87" s="47">
        <f>(K79-K80-K82-K83-K81)/K79</f>
        <v>1</v>
      </c>
      <c r="L87" s="53">
        <f>AVERAGE(J87,J101)</f>
        <v>0.98071428571428576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0.73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0.96142857142857152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43176</v>
      </c>
      <c r="D107" s="51">
        <f t="shared" ref="D107:I107" si="61">C107+1</f>
        <v>43177</v>
      </c>
      <c r="E107" s="51">
        <f t="shared" si="61"/>
        <v>43178</v>
      </c>
      <c r="F107" s="51">
        <f t="shared" si="61"/>
        <v>43179</v>
      </c>
      <c r="G107" s="51">
        <f t="shared" si="61"/>
        <v>43180</v>
      </c>
      <c r="H107" s="51">
        <f t="shared" si="61"/>
        <v>43181</v>
      </c>
      <c r="I107" s="51">
        <f t="shared" si="61"/>
        <v>43182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  <c r="M112" s="53">
        <f>AVERAGE(J116,J132,J146,J160,J174,J188)</f>
        <v>0.83333333333333337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43176</v>
      </c>
      <c r="D123" s="51">
        <f t="shared" ref="D123:I123" si="72">C123+1</f>
        <v>43177</v>
      </c>
      <c r="E123" s="51">
        <f t="shared" si="72"/>
        <v>43178</v>
      </c>
      <c r="F123" s="51">
        <f t="shared" si="72"/>
        <v>43179</v>
      </c>
      <c r="G123" s="51">
        <f t="shared" si="72"/>
        <v>43180</v>
      </c>
      <c r="H123" s="51">
        <f t="shared" si="72"/>
        <v>43181</v>
      </c>
      <c r="I123" s="51">
        <f t="shared" si="72"/>
        <v>43182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7">(C153-C154-C156-C157-C155)/C153</f>
        <v>0</v>
      </c>
      <c r="D161" s="42">
        <f t="shared" si="97"/>
        <v>0</v>
      </c>
      <c r="E161" s="42">
        <f t="shared" si="97"/>
        <v>0</v>
      </c>
      <c r="F161" s="42">
        <f t="shared" si="97"/>
        <v>0</v>
      </c>
      <c r="G161" s="42">
        <f t="shared" si="97"/>
        <v>0</v>
      </c>
      <c r="H161" s="42">
        <f t="shared" si="97"/>
        <v>0</v>
      </c>
      <c r="I161" s="46">
        <f t="shared" si="97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0.98071428571428576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0.98071428571428576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5">(C167-C168-C170-C171-C169)/C167</f>
        <v>0</v>
      </c>
      <c r="D175" s="42">
        <f t="shared" si="105"/>
        <v>0</v>
      </c>
      <c r="E175" s="42">
        <f t="shared" si="105"/>
        <v>0</v>
      </c>
      <c r="F175" s="42">
        <f t="shared" si="105"/>
        <v>0</v>
      </c>
      <c r="G175" s="42">
        <f t="shared" si="105"/>
        <v>0</v>
      </c>
      <c r="H175" s="42">
        <f t="shared" si="105"/>
        <v>0</v>
      </c>
      <c r="I175" s="46">
        <f t="shared" si="105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7">IF(C176=0,C175,((C167-C168-C170-C171-C169)/C167)/C176)</f>
        <v>0</v>
      </c>
      <c r="D179" s="25">
        <f t="shared" si="107"/>
        <v>0</v>
      </c>
      <c r="E179" s="25">
        <f t="shared" si="107"/>
        <v>0</v>
      </c>
      <c r="F179" s="25">
        <f t="shared" si="107"/>
        <v>0</v>
      </c>
      <c r="G179" s="25">
        <f t="shared" si="107"/>
        <v>0</v>
      </c>
      <c r="H179" s="25">
        <f t="shared" si="107"/>
        <v>0</v>
      </c>
      <c r="I179" s="45">
        <f t="shared" si="107"/>
        <v>0</v>
      </c>
      <c r="J179" s="44">
        <f t="shared" ref="J179:K179" si="108">IF(J176=0,J175,((J167-J168-J170-J171-J169)/J167)/J176)</f>
        <v>0</v>
      </c>
      <c r="K179" s="44">
        <f t="shared" si="10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0">C182+C184+C185</f>
        <v>0</v>
      </c>
      <c r="D186" s="30">
        <f t="shared" si="110"/>
        <v>0</v>
      </c>
      <c r="E186" s="30">
        <f t="shared" si="110"/>
        <v>0</v>
      </c>
      <c r="F186" s="30">
        <f t="shared" si="110"/>
        <v>0</v>
      </c>
      <c r="G186" s="30">
        <f t="shared" si="110"/>
        <v>0</v>
      </c>
      <c r="H186" s="30">
        <f t="shared" si="110"/>
        <v>0</v>
      </c>
      <c r="I186" s="30">
        <f t="shared" si="110"/>
        <v>0</v>
      </c>
      <c r="J186" s="36">
        <f t="shared" si="10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1">C181-C186</f>
        <v>24</v>
      </c>
      <c r="D187" s="30">
        <f t="shared" si="111"/>
        <v>24</v>
      </c>
      <c r="E187" s="30">
        <f t="shared" si="111"/>
        <v>24</v>
      </c>
      <c r="F187" s="30">
        <f t="shared" si="111"/>
        <v>24</v>
      </c>
      <c r="G187" s="30">
        <f t="shared" si="111"/>
        <v>24</v>
      </c>
      <c r="H187" s="30">
        <f t="shared" si="111"/>
        <v>24</v>
      </c>
      <c r="I187" s="30">
        <f t="shared" si="111"/>
        <v>24</v>
      </c>
      <c r="J187" s="36">
        <f t="shared" si="10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2">(D181-D182-D184-D185)/D181</f>
        <v>1</v>
      </c>
      <c r="E188" s="42">
        <f t="shared" si="112"/>
        <v>1</v>
      </c>
      <c r="F188" s="42">
        <f t="shared" si="112"/>
        <v>1</v>
      </c>
      <c r="G188" s="42">
        <f t="shared" si="112"/>
        <v>1</v>
      </c>
      <c r="H188" s="42">
        <f t="shared" si="112"/>
        <v>1</v>
      </c>
      <c r="I188" s="42">
        <f t="shared" si="11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3">(C181-C182-C184-C185-C183)/C181</f>
        <v>0</v>
      </c>
      <c r="D189" s="42">
        <f t="shared" si="113"/>
        <v>0</v>
      </c>
      <c r="E189" s="42">
        <f t="shared" si="113"/>
        <v>0</v>
      </c>
      <c r="F189" s="42">
        <f t="shared" si="113"/>
        <v>0</v>
      </c>
      <c r="G189" s="42">
        <f t="shared" si="113"/>
        <v>0</v>
      </c>
      <c r="H189" s="42">
        <f t="shared" si="113"/>
        <v>0</v>
      </c>
      <c r="I189" s="46">
        <f t="shared" si="11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0</v>
      </c>
      <c r="D193" s="25">
        <f t="shared" si="115"/>
        <v>0</v>
      </c>
      <c r="E193" s="25">
        <f t="shared" si="115"/>
        <v>0</v>
      </c>
      <c r="F193" s="25">
        <f t="shared" si="115"/>
        <v>0</v>
      </c>
      <c r="G193" s="25">
        <f t="shared" si="115"/>
        <v>0</v>
      </c>
      <c r="H193" s="25">
        <f t="shared" si="115"/>
        <v>0</v>
      </c>
      <c r="I193" s="45">
        <f t="shared" si="115"/>
        <v>0</v>
      </c>
      <c r="J193" s="44">
        <f t="shared" ref="J193:K193" si="116">IF(J190=0,J189,((J181-J182-J184-J185-J183)/J181)/J190)</f>
        <v>0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9">
    <tabColor rgb="FFFF0000"/>
  </sheetPr>
  <dimension ref="A1:N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Week12!F1+1</f>
        <v>13</v>
      </c>
      <c r="G1" s="62">
        <f>Week12!G1</f>
        <v>2018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Week12!I3+1</f>
        <v>43183</v>
      </c>
      <c r="D3" s="51">
        <f t="shared" ref="D3:I3" si="0">C3+1</f>
        <v>43184</v>
      </c>
      <c r="E3" s="51">
        <f t="shared" si="0"/>
        <v>43185</v>
      </c>
      <c r="F3" s="51">
        <f t="shared" si="0"/>
        <v>43186</v>
      </c>
      <c r="G3" s="51">
        <f t="shared" si="0"/>
        <v>43187</v>
      </c>
      <c r="H3" s="51">
        <f t="shared" si="0"/>
        <v>43188</v>
      </c>
      <c r="I3" s="51">
        <f t="shared" si="0"/>
        <v>43189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66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43183</v>
      </c>
      <c r="D47" s="51">
        <f t="shared" ref="D47:I47" si="27">C47+1</f>
        <v>43184</v>
      </c>
      <c r="E47" s="51">
        <f t="shared" si="27"/>
        <v>43185</v>
      </c>
      <c r="F47" s="51">
        <f t="shared" si="27"/>
        <v>43186</v>
      </c>
      <c r="G47" s="51">
        <f t="shared" si="27"/>
        <v>43187</v>
      </c>
      <c r="H47" s="51">
        <f t="shared" si="27"/>
        <v>43188</v>
      </c>
      <c r="I47" s="51">
        <f t="shared" si="27"/>
        <v>43189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66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43183</v>
      </c>
      <c r="D77" s="51">
        <f t="shared" ref="D77:I77" si="44">C77+1</f>
        <v>43184</v>
      </c>
      <c r="E77" s="51">
        <f t="shared" si="44"/>
        <v>43185</v>
      </c>
      <c r="F77" s="51">
        <f t="shared" si="44"/>
        <v>43186</v>
      </c>
      <c r="G77" s="51">
        <f t="shared" si="44"/>
        <v>43187</v>
      </c>
      <c r="H77" s="51">
        <f t="shared" si="44"/>
        <v>43188</v>
      </c>
      <c r="I77" s="51">
        <f t="shared" si="44"/>
        <v>43189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66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43183</v>
      </c>
      <c r="D107" s="51">
        <f t="shared" ref="D107:I107" si="61">C107+1</f>
        <v>43184</v>
      </c>
      <c r="E107" s="51">
        <f t="shared" si="61"/>
        <v>43185</v>
      </c>
      <c r="F107" s="51">
        <f t="shared" si="61"/>
        <v>43186</v>
      </c>
      <c r="G107" s="51">
        <f t="shared" si="61"/>
        <v>43187</v>
      </c>
      <c r="H107" s="51">
        <f t="shared" si="61"/>
        <v>43188</v>
      </c>
      <c r="I107" s="51">
        <f t="shared" si="61"/>
        <v>43189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43183</v>
      </c>
      <c r="D123" s="51">
        <f t="shared" ref="D123:I123" si="70">C123+1</f>
        <v>43184</v>
      </c>
      <c r="E123" s="51">
        <f t="shared" si="70"/>
        <v>43185</v>
      </c>
      <c r="F123" s="51">
        <f t="shared" si="70"/>
        <v>43186</v>
      </c>
      <c r="G123" s="51">
        <f t="shared" si="70"/>
        <v>43187</v>
      </c>
      <c r="H123" s="51">
        <f t="shared" si="70"/>
        <v>43188</v>
      </c>
      <c r="I123" s="51">
        <f t="shared" si="70"/>
        <v>43189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24</v>
      </c>
      <c r="D130" s="30">
        <f t="shared" si="72"/>
        <v>24</v>
      </c>
      <c r="E130" s="30">
        <f t="shared" si="72"/>
        <v>24</v>
      </c>
      <c r="F130" s="30">
        <f t="shared" si="72"/>
        <v>24</v>
      </c>
      <c r="G130" s="30">
        <f t="shared" si="72"/>
        <v>24</v>
      </c>
      <c r="H130" s="30">
        <f t="shared" si="72"/>
        <v>24</v>
      </c>
      <c r="I130" s="30">
        <f t="shared" si="72"/>
        <v>24</v>
      </c>
      <c r="J130" s="36">
        <f t="shared" si="7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0</v>
      </c>
      <c r="D131" s="30">
        <f t="shared" si="73"/>
        <v>0</v>
      </c>
      <c r="E131" s="30">
        <f t="shared" si="73"/>
        <v>0</v>
      </c>
      <c r="F131" s="30">
        <f t="shared" si="73"/>
        <v>0</v>
      </c>
      <c r="G131" s="30">
        <f t="shared" si="73"/>
        <v>0</v>
      </c>
      <c r="H131" s="30">
        <f t="shared" si="73"/>
        <v>0</v>
      </c>
      <c r="I131" s="30">
        <f t="shared" si="73"/>
        <v>0</v>
      </c>
      <c r="J131" s="36">
        <f t="shared" si="7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4">(D125-D126-D128-D129)/D125</f>
        <v>0</v>
      </c>
      <c r="E132" s="42">
        <f t="shared" si="74"/>
        <v>0</v>
      </c>
      <c r="F132" s="42">
        <f t="shared" si="74"/>
        <v>0</v>
      </c>
      <c r="G132" s="42">
        <f t="shared" si="74"/>
        <v>0</v>
      </c>
      <c r="H132" s="42">
        <f t="shared" si="74"/>
        <v>0</v>
      </c>
      <c r="I132" s="42">
        <f t="shared" si="74"/>
        <v>0</v>
      </c>
      <c r="J132" s="43">
        <f>(J125-J126-J128-J129)/J125</f>
        <v>0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 t="shared" ref="J146:K146" si="83">(J139-J140-J142-J143)/J139</f>
        <v>1</v>
      </c>
      <c r="K146" s="43">
        <f t="shared" si="83"/>
        <v>1</v>
      </c>
    </row>
    <row r="147" spans="1:13" x14ac:dyDescent="0.2">
      <c r="A147" s="14"/>
      <c r="B147" s="38" t="s">
        <v>19</v>
      </c>
      <c r="C147" s="42">
        <f t="shared" ref="C147:I147" si="84">(C139-C140-C142-C143-C141)/C139</f>
        <v>0</v>
      </c>
      <c r="D147" s="42">
        <f t="shared" si="84"/>
        <v>0</v>
      </c>
      <c r="E147" s="42">
        <f t="shared" si="84"/>
        <v>0</v>
      </c>
      <c r="F147" s="42">
        <f t="shared" si="84"/>
        <v>0</v>
      </c>
      <c r="G147" s="42">
        <f t="shared" si="84"/>
        <v>0</v>
      </c>
      <c r="H147" s="42">
        <f t="shared" si="84"/>
        <v>0</v>
      </c>
      <c r="I147" s="46">
        <f t="shared" si="84"/>
        <v>0</v>
      </c>
      <c r="J147" s="52">
        <f t="shared" ref="J147:K147" si="85">(J139-J140-J142-J143-J141)/J139</f>
        <v>0</v>
      </c>
      <c r="K147" s="47">
        <f t="shared" si="85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 t="shared" ref="J160:K160" si="93">(J153-J154-J156-J157)/J153</f>
        <v>1</v>
      </c>
      <c r="K160" s="43">
        <f t="shared" si="93"/>
        <v>1</v>
      </c>
    </row>
    <row r="161" spans="1:12" x14ac:dyDescent="0.2">
      <c r="A161" s="14"/>
      <c r="B161" s="38" t="s">
        <v>19</v>
      </c>
      <c r="C161" s="42">
        <f t="shared" ref="C161:I161" si="94">(C153-C154-C156-C157-C155)/C153</f>
        <v>0</v>
      </c>
      <c r="D161" s="42">
        <f t="shared" si="94"/>
        <v>0</v>
      </c>
      <c r="E161" s="42">
        <f t="shared" si="94"/>
        <v>0</v>
      </c>
      <c r="F161" s="42">
        <f t="shared" si="94"/>
        <v>0</v>
      </c>
      <c r="G161" s="42">
        <f t="shared" si="94"/>
        <v>0</v>
      </c>
      <c r="H161" s="42">
        <f t="shared" si="94"/>
        <v>0</v>
      </c>
      <c r="I161" s="46">
        <f t="shared" si="94"/>
        <v>0</v>
      </c>
      <c r="J161" s="52">
        <f t="shared" ref="J161:K161" si="95">(J153-J154-J156-J157-J155)/J153</f>
        <v>0</v>
      </c>
      <c r="K161" s="47">
        <f t="shared" si="95"/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2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 t="shared" ref="J174:K174" si="103">(J167-J168-J170-J171)/J167</f>
        <v>1</v>
      </c>
      <c r="K174" s="43">
        <f t="shared" si="103"/>
        <v>1</v>
      </c>
    </row>
    <row r="175" spans="1:12" x14ac:dyDescent="0.2">
      <c r="A175" s="14"/>
      <c r="B175" s="38" t="s">
        <v>19</v>
      </c>
      <c r="C175" s="42">
        <f t="shared" ref="C175:I175" si="104">(C167-C168-C170-C171-C169)/C167</f>
        <v>0</v>
      </c>
      <c r="D175" s="42">
        <f t="shared" si="104"/>
        <v>0</v>
      </c>
      <c r="E175" s="42">
        <f t="shared" si="104"/>
        <v>0</v>
      </c>
      <c r="F175" s="42">
        <f t="shared" si="104"/>
        <v>0</v>
      </c>
      <c r="G175" s="42">
        <f t="shared" si="104"/>
        <v>0</v>
      </c>
      <c r="H175" s="42">
        <f t="shared" si="104"/>
        <v>0</v>
      </c>
      <c r="I175" s="46">
        <f t="shared" si="104"/>
        <v>0</v>
      </c>
      <c r="J175" s="52">
        <f t="shared" ref="J175:K175" si="105">(J167-J168-J170-J171-J169)/J167</f>
        <v>0</v>
      </c>
      <c r="K175" s="47">
        <f t="shared" si="105"/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2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2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2" x14ac:dyDescent="0.2">
      <c r="A179" s="41"/>
      <c r="B179" s="1" t="s">
        <v>15</v>
      </c>
      <c r="C179" s="25">
        <f t="shared" ref="C179:I179" si="107">IF(C176=0,C175,((C167-C168-C170-C171-C169)/C167)/C176)</f>
        <v>0</v>
      </c>
      <c r="D179" s="25">
        <f t="shared" si="107"/>
        <v>0</v>
      </c>
      <c r="E179" s="25">
        <f t="shared" si="107"/>
        <v>0</v>
      </c>
      <c r="F179" s="25">
        <f t="shared" si="107"/>
        <v>0</v>
      </c>
      <c r="G179" s="25">
        <f t="shared" si="107"/>
        <v>0</v>
      </c>
      <c r="H179" s="25">
        <f t="shared" si="107"/>
        <v>0</v>
      </c>
      <c r="I179" s="45">
        <f t="shared" si="107"/>
        <v>0</v>
      </c>
      <c r="J179" s="44">
        <f t="shared" ref="J179:K179" si="108">IF(J176=0,J175,((J167-J168-J170-J171-J169)/J167)/J176)</f>
        <v>0</v>
      </c>
      <c r="K179" s="44">
        <f t="shared" si="108"/>
        <v>1</v>
      </c>
    </row>
    <row r="180" spans="1:12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2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</row>
    <row r="182" spans="1:12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9"/>
        <v>0</v>
      </c>
      <c r="K182" s="35">
        <v>0</v>
      </c>
    </row>
    <row r="183" spans="1:12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9"/>
        <v>168</v>
      </c>
      <c r="K183" s="35">
        <v>0</v>
      </c>
    </row>
    <row r="184" spans="1:12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2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2" x14ac:dyDescent="0.2">
      <c r="A186" s="14"/>
      <c r="B186" s="15" t="s">
        <v>11</v>
      </c>
      <c r="C186" s="30">
        <f t="shared" ref="C186:I186" si="110">C182+C184+C185</f>
        <v>0</v>
      </c>
      <c r="D186" s="30">
        <f t="shared" si="110"/>
        <v>0</v>
      </c>
      <c r="E186" s="30">
        <f t="shared" si="110"/>
        <v>0</v>
      </c>
      <c r="F186" s="30">
        <f t="shared" si="110"/>
        <v>0</v>
      </c>
      <c r="G186" s="30">
        <f t="shared" si="110"/>
        <v>0</v>
      </c>
      <c r="H186" s="30">
        <f t="shared" si="110"/>
        <v>0</v>
      </c>
      <c r="I186" s="30">
        <f t="shared" si="110"/>
        <v>0</v>
      </c>
      <c r="J186" s="36">
        <f t="shared" si="109"/>
        <v>0</v>
      </c>
      <c r="K186" s="36">
        <f>K182+K184+K185</f>
        <v>0</v>
      </c>
    </row>
    <row r="187" spans="1:12" x14ac:dyDescent="0.2">
      <c r="A187" s="14"/>
      <c r="B187" s="15" t="s">
        <v>1</v>
      </c>
      <c r="C187" s="30">
        <f t="shared" ref="C187:I187" si="111">C181-C186</f>
        <v>24</v>
      </c>
      <c r="D187" s="30">
        <f t="shared" si="111"/>
        <v>24</v>
      </c>
      <c r="E187" s="30">
        <f t="shared" si="111"/>
        <v>24</v>
      </c>
      <c r="F187" s="30">
        <f t="shared" si="111"/>
        <v>24</v>
      </c>
      <c r="G187" s="30">
        <f t="shared" si="111"/>
        <v>24</v>
      </c>
      <c r="H187" s="30">
        <f t="shared" si="111"/>
        <v>24</v>
      </c>
      <c r="I187" s="30">
        <f t="shared" si="111"/>
        <v>24</v>
      </c>
      <c r="J187" s="36">
        <f t="shared" si="109"/>
        <v>168</v>
      </c>
      <c r="K187" s="36">
        <f>K181-K186</f>
        <v>168</v>
      </c>
      <c r="L187" s="49"/>
    </row>
    <row r="188" spans="1:12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2">(D181-D182-D184-D185)/D181</f>
        <v>1</v>
      </c>
      <c r="E188" s="42">
        <f t="shared" si="112"/>
        <v>1</v>
      </c>
      <c r="F188" s="42">
        <f t="shared" si="112"/>
        <v>1</v>
      </c>
      <c r="G188" s="42">
        <f t="shared" si="112"/>
        <v>1</v>
      </c>
      <c r="H188" s="42">
        <f t="shared" si="112"/>
        <v>1</v>
      </c>
      <c r="I188" s="42">
        <f t="shared" si="112"/>
        <v>1</v>
      </c>
      <c r="J188" s="43">
        <f t="shared" ref="J188:K188" si="113">(J181-J182-J184-J185)/J181</f>
        <v>1</v>
      </c>
      <c r="K188" s="43">
        <f t="shared" si="113"/>
        <v>1</v>
      </c>
    </row>
    <row r="189" spans="1:12" x14ac:dyDescent="0.2">
      <c r="A189" s="14"/>
      <c r="B189" s="38" t="s">
        <v>19</v>
      </c>
      <c r="C189" s="42">
        <f t="shared" ref="C189:I189" si="114">(C181-C182-C184-C185-C183)/C181</f>
        <v>0</v>
      </c>
      <c r="D189" s="42">
        <f t="shared" si="114"/>
        <v>0</v>
      </c>
      <c r="E189" s="42">
        <f t="shared" si="114"/>
        <v>0</v>
      </c>
      <c r="F189" s="42">
        <f t="shared" si="114"/>
        <v>0</v>
      </c>
      <c r="G189" s="42">
        <f t="shared" si="114"/>
        <v>0</v>
      </c>
      <c r="H189" s="42">
        <f t="shared" si="114"/>
        <v>0</v>
      </c>
      <c r="I189" s="46">
        <f t="shared" si="114"/>
        <v>0</v>
      </c>
      <c r="J189" s="52">
        <f t="shared" ref="J189:K189" si="115">(J181-J182-J184-J185-J183)/J181</f>
        <v>0</v>
      </c>
      <c r="K189" s="47">
        <f t="shared" si="115"/>
        <v>1</v>
      </c>
    </row>
    <row r="190" spans="1:12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2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2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0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0"/>
  <dimension ref="A1:O194"/>
  <sheetViews>
    <sheetView showGridLines="0" zoomScaleNormal="100" workbookViewId="0">
      <selection activeCell="F65" sqref="F6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9" width="6.5703125" style="4" bestFit="1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Week13!F1+1</f>
        <v>14</v>
      </c>
      <c r="G1" s="62">
        <f>Week13!G1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Week13!I3+1</f>
        <v>43190</v>
      </c>
      <c r="D3" s="51">
        <f t="shared" ref="D3:I3" si="0">C3+1</f>
        <v>43191</v>
      </c>
      <c r="E3" s="51">
        <f t="shared" si="0"/>
        <v>43192</v>
      </c>
      <c r="F3" s="51">
        <f t="shared" si="0"/>
        <v>43193</v>
      </c>
      <c r="G3" s="51">
        <f t="shared" si="0"/>
        <v>43194</v>
      </c>
      <c r="H3" s="51">
        <f t="shared" si="0"/>
        <v>43195</v>
      </c>
      <c r="I3" s="51">
        <f t="shared" si="0"/>
        <v>43196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9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18</v>
      </c>
      <c r="G6" s="29">
        <v>7</v>
      </c>
      <c r="H6" s="29">
        <v>0</v>
      </c>
      <c r="I6" s="29">
        <v>0</v>
      </c>
      <c r="J6" s="33">
        <f t="shared" si="1"/>
        <v>25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7.0000000000000007E-2</v>
      </c>
      <c r="F7" s="29">
        <v>0</v>
      </c>
      <c r="G7" s="29">
        <v>0</v>
      </c>
      <c r="H7" s="29">
        <v>0.13</v>
      </c>
      <c r="I7" s="29">
        <v>0</v>
      </c>
      <c r="J7" s="33">
        <f t="shared" si="1"/>
        <v>0.2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8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18</v>
      </c>
      <c r="G10" s="30">
        <f t="shared" si="2"/>
        <v>7</v>
      </c>
      <c r="H10" s="30">
        <f t="shared" si="2"/>
        <v>0</v>
      </c>
      <c r="I10" s="30">
        <f t="shared" si="2"/>
        <v>0</v>
      </c>
      <c r="J10" s="36">
        <f t="shared" si="1"/>
        <v>25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6</v>
      </c>
      <c r="G11" s="30">
        <f t="shared" si="3"/>
        <v>17</v>
      </c>
      <c r="H11" s="30">
        <f t="shared" si="3"/>
        <v>24</v>
      </c>
      <c r="I11" s="30">
        <f t="shared" si="3"/>
        <v>24</v>
      </c>
      <c r="J11" s="36">
        <f t="shared" si="1"/>
        <v>143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0.25</v>
      </c>
      <c r="G12" s="42">
        <f t="shared" si="4"/>
        <v>0.70833333333333337</v>
      </c>
      <c r="H12" s="42">
        <f t="shared" si="4"/>
        <v>1</v>
      </c>
      <c r="I12" s="42">
        <f t="shared" si="4"/>
        <v>1</v>
      </c>
      <c r="J12" s="43">
        <f>(J5-J6-J8-J9)/J5</f>
        <v>0.85119047619047616</v>
      </c>
      <c r="K12" s="43">
        <f>(K5-K6-K8-K9)/K5</f>
        <v>1</v>
      </c>
      <c r="L12" s="53">
        <f>AVERAGE(J12,J26,J40)</f>
        <v>0.93378968253968253</v>
      </c>
      <c r="N12" s="53">
        <f>AVERAGE(J12,J26,J40,J56,J70,J86,J100)</f>
        <v>0.91805272108843539</v>
      </c>
    </row>
    <row r="13" spans="1:14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0.99708333333333332</v>
      </c>
      <c r="F13" s="42">
        <f t="shared" si="5"/>
        <v>0.25</v>
      </c>
      <c r="G13" s="42">
        <f t="shared" si="5"/>
        <v>0.70833333333333337</v>
      </c>
      <c r="H13" s="42">
        <f t="shared" si="5"/>
        <v>0.99458333333333337</v>
      </c>
      <c r="I13" s="46">
        <f t="shared" si="5"/>
        <v>1</v>
      </c>
      <c r="J13" s="52">
        <f>(J5-J6-J8-J9-J7)/J5</f>
        <v>0.85000000000000009</v>
      </c>
      <c r="K13" s="47">
        <f>(K5-K6-K8-K9-K7)/K5</f>
        <v>1</v>
      </c>
      <c r="L13" s="53">
        <f>AVERAGE(J13,J27,J41)</f>
        <v>0.92595238095238097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1</v>
      </c>
      <c r="D17" s="25">
        <f t="shared" si="7"/>
        <v>1</v>
      </c>
      <c r="E17" s="25">
        <f t="shared" si="7"/>
        <v>0.99708333333333332</v>
      </c>
      <c r="F17" s="25">
        <f t="shared" si="7"/>
        <v>0.25</v>
      </c>
      <c r="G17" s="25">
        <f t="shared" si="7"/>
        <v>0.70833333333333337</v>
      </c>
      <c r="H17" s="25">
        <f t="shared" si="7"/>
        <v>0.99458333333333337</v>
      </c>
      <c r="I17" s="45">
        <f t="shared" si="7"/>
        <v>1</v>
      </c>
      <c r="J17" s="44">
        <f t="shared" ref="J17:K17" si="8">IF(J14=0,J13,((J5-J6-J8-J9-J7)/J5)/J14)</f>
        <v>0.85000000000000009</v>
      </c>
      <c r="K17" s="44">
        <f t="shared" si="8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9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8.3699999999999992</v>
      </c>
      <c r="I20" s="29">
        <v>0</v>
      </c>
      <c r="J20" s="35">
        <f t="shared" si="9"/>
        <v>8.3699999999999992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7.0000000000000007E-2</v>
      </c>
      <c r="F21" s="29">
        <v>3.68</v>
      </c>
      <c r="G21" s="29">
        <v>0</v>
      </c>
      <c r="H21" s="29">
        <v>0</v>
      </c>
      <c r="I21" s="29">
        <v>0</v>
      </c>
      <c r="J21" s="35">
        <f t="shared" si="9"/>
        <v>3.75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8">
        <v>0</v>
      </c>
      <c r="G22" s="29">
        <v>0</v>
      </c>
      <c r="H22" s="29">
        <v>0</v>
      </c>
      <c r="I22" s="29">
        <v>0</v>
      </c>
      <c r="J22" s="35">
        <f t="shared" si="9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9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0">C20+C22+C23</f>
        <v>0</v>
      </c>
      <c r="D24" s="30">
        <f t="shared" si="10"/>
        <v>0</v>
      </c>
      <c r="E24" s="30">
        <f t="shared" si="10"/>
        <v>0</v>
      </c>
      <c r="F24" s="30">
        <f t="shared" si="10"/>
        <v>0</v>
      </c>
      <c r="G24" s="30">
        <f t="shared" si="10"/>
        <v>0</v>
      </c>
      <c r="H24" s="30">
        <f t="shared" si="10"/>
        <v>8.3699999999999992</v>
      </c>
      <c r="I24" s="30">
        <f t="shared" si="10"/>
        <v>0</v>
      </c>
      <c r="J24" s="36">
        <f t="shared" si="9"/>
        <v>8.3699999999999992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1">C19-C24</f>
        <v>24</v>
      </c>
      <c r="D25" s="30">
        <f t="shared" si="11"/>
        <v>24</v>
      </c>
      <c r="E25" s="30">
        <f t="shared" si="11"/>
        <v>24</v>
      </c>
      <c r="F25" s="30">
        <f t="shared" si="11"/>
        <v>24</v>
      </c>
      <c r="G25" s="30">
        <f t="shared" si="11"/>
        <v>24</v>
      </c>
      <c r="H25" s="30">
        <f t="shared" si="11"/>
        <v>15.63</v>
      </c>
      <c r="I25" s="30">
        <f t="shared" si="11"/>
        <v>24</v>
      </c>
      <c r="J25" s="36">
        <f t="shared" si="9"/>
        <v>159.63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2">(D19-D20-D22-D23)/D19</f>
        <v>1</v>
      </c>
      <c r="E26" s="42">
        <f t="shared" si="12"/>
        <v>1</v>
      </c>
      <c r="F26" s="42">
        <f t="shared" si="12"/>
        <v>1</v>
      </c>
      <c r="G26" s="42">
        <f t="shared" si="12"/>
        <v>1</v>
      </c>
      <c r="H26" s="42">
        <f t="shared" si="12"/>
        <v>0.65125</v>
      </c>
      <c r="I26" s="42">
        <f t="shared" si="12"/>
        <v>1</v>
      </c>
      <c r="J26" s="43">
        <f>(J19-J20-J22-J23)/J19</f>
        <v>0.95017857142857143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3">(C19-C20-C22-C23-C21)/C19</f>
        <v>1</v>
      </c>
      <c r="D27" s="42">
        <f t="shared" si="13"/>
        <v>1</v>
      </c>
      <c r="E27" s="42">
        <f t="shared" si="13"/>
        <v>0.99708333333333332</v>
      </c>
      <c r="F27" s="42">
        <f t="shared" si="13"/>
        <v>0.84666666666666668</v>
      </c>
      <c r="G27" s="42">
        <f t="shared" si="13"/>
        <v>1</v>
      </c>
      <c r="H27" s="42">
        <f t="shared" si="13"/>
        <v>0.65125</v>
      </c>
      <c r="I27" s="46">
        <f t="shared" si="13"/>
        <v>1</v>
      </c>
      <c r="J27" s="52">
        <f>(J19-J20-J22-J23-J21)/J19</f>
        <v>0.92785714285714282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4">IF(C29&lt;1,C19,C19-C20-C21-C22-C23/C29)/24</f>
        <v>1</v>
      </c>
      <c r="D30" s="58">
        <f t="shared" si="14"/>
        <v>1</v>
      </c>
      <c r="E30" s="58">
        <f t="shared" si="14"/>
        <v>1</v>
      </c>
      <c r="F30" s="58">
        <f t="shared" si="14"/>
        <v>1</v>
      </c>
      <c r="G30" s="58">
        <f t="shared" si="14"/>
        <v>1</v>
      </c>
      <c r="H30" s="58">
        <f t="shared" si="14"/>
        <v>1</v>
      </c>
      <c r="I30" s="59">
        <f t="shared" si="14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5">IF(C28=0,C27,((C19-C20-C22-C23-C21)/C19)/C28)</f>
        <v>1</v>
      </c>
      <c r="D31" s="25">
        <f t="shared" si="15"/>
        <v>1</v>
      </c>
      <c r="E31" s="25">
        <f t="shared" si="15"/>
        <v>0.99708333333333332</v>
      </c>
      <c r="F31" s="25">
        <f t="shared" si="15"/>
        <v>0.84666666666666668</v>
      </c>
      <c r="G31" s="25">
        <f t="shared" si="15"/>
        <v>1</v>
      </c>
      <c r="H31" s="25">
        <f t="shared" si="15"/>
        <v>0.65125</v>
      </c>
      <c r="I31" s="45">
        <f t="shared" si="15"/>
        <v>1</v>
      </c>
      <c r="J31" s="44">
        <f t="shared" ref="J31:K31" si="16">IF(J28=0,J27,((J19-J20-J22-J23-J21)/J19)/J28)</f>
        <v>0.92785714285714282</v>
      </c>
      <c r="K31" s="44">
        <f t="shared" si="16"/>
        <v>1</v>
      </c>
      <c r="L31" s="55">
        <f>(J28+J40+J56+J72+J116)/5</f>
        <v>0.52500000000000002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7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7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7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8">
        <v>0</v>
      </c>
      <c r="G36" s="29">
        <v>0</v>
      </c>
      <c r="H36" s="29">
        <v>0</v>
      </c>
      <c r="I36" s="29">
        <v>0</v>
      </c>
      <c r="J36" s="33">
        <f t="shared" si="17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7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8">C34+C36+C37</f>
        <v>0</v>
      </c>
      <c r="D38" s="30">
        <f t="shared" si="18"/>
        <v>0</v>
      </c>
      <c r="E38" s="30">
        <f t="shared" si="18"/>
        <v>0</v>
      </c>
      <c r="F38" s="30">
        <f t="shared" si="18"/>
        <v>0</v>
      </c>
      <c r="G38" s="30">
        <f t="shared" si="18"/>
        <v>0</v>
      </c>
      <c r="H38" s="30">
        <f t="shared" si="18"/>
        <v>0</v>
      </c>
      <c r="I38" s="30">
        <f t="shared" si="18"/>
        <v>0</v>
      </c>
      <c r="J38" s="34">
        <f t="shared" si="17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9">C33-C38</f>
        <v>24</v>
      </c>
      <c r="D39" s="30">
        <f t="shared" si="19"/>
        <v>24</v>
      </c>
      <c r="E39" s="30">
        <f t="shared" si="19"/>
        <v>24</v>
      </c>
      <c r="F39" s="30">
        <f t="shared" si="19"/>
        <v>24</v>
      </c>
      <c r="G39" s="30">
        <f t="shared" si="19"/>
        <v>24</v>
      </c>
      <c r="H39" s="30">
        <f t="shared" si="19"/>
        <v>24</v>
      </c>
      <c r="I39" s="30">
        <f t="shared" si="19"/>
        <v>24</v>
      </c>
      <c r="J39" s="34">
        <f t="shared" si="17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0">(D33-D34-D36-D37)/D33</f>
        <v>1</v>
      </c>
      <c r="E40" s="42">
        <f t="shared" si="20"/>
        <v>1</v>
      </c>
      <c r="F40" s="42">
        <f t="shared" si="20"/>
        <v>1</v>
      </c>
      <c r="G40" s="42">
        <f t="shared" si="20"/>
        <v>1</v>
      </c>
      <c r="H40" s="42">
        <f t="shared" si="20"/>
        <v>1</v>
      </c>
      <c r="I40" s="42">
        <f t="shared" si="20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1">(C33-C34-C36-C37-C35)/C33</f>
        <v>1</v>
      </c>
      <c r="D41" s="42">
        <f t="shared" si="21"/>
        <v>1</v>
      </c>
      <c r="E41" s="42">
        <f t="shared" si="21"/>
        <v>1</v>
      </c>
      <c r="F41" s="42">
        <f t="shared" si="21"/>
        <v>1</v>
      </c>
      <c r="G41" s="42">
        <f t="shared" si="21"/>
        <v>1</v>
      </c>
      <c r="H41" s="42">
        <f t="shared" si="21"/>
        <v>1</v>
      </c>
      <c r="I41" s="46">
        <f t="shared" si="21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2">IF(C43&lt;1,C33,C33-C34-C35-C36-C37/C43)/24</f>
        <v>1</v>
      </c>
      <c r="D44" s="58">
        <f t="shared" si="22"/>
        <v>1</v>
      </c>
      <c r="E44" s="58">
        <f t="shared" si="22"/>
        <v>1</v>
      </c>
      <c r="F44" s="58">
        <f t="shared" si="22"/>
        <v>1</v>
      </c>
      <c r="G44" s="58">
        <f t="shared" si="22"/>
        <v>1</v>
      </c>
      <c r="H44" s="58">
        <f t="shared" si="22"/>
        <v>1</v>
      </c>
      <c r="I44" s="59">
        <f t="shared" si="22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3">IF(C42=0,C41,((C33-C34-C36-C37-C35)/C33)/C42)</f>
        <v>1</v>
      </c>
      <c r="D45" s="25">
        <f t="shared" si="23"/>
        <v>1</v>
      </c>
      <c r="E45" s="25">
        <f t="shared" si="23"/>
        <v>1</v>
      </c>
      <c r="F45" s="25">
        <f t="shared" si="23"/>
        <v>1</v>
      </c>
      <c r="G45" s="25">
        <f t="shared" si="23"/>
        <v>1</v>
      </c>
      <c r="H45" s="25">
        <f t="shared" si="23"/>
        <v>1</v>
      </c>
      <c r="I45" s="45">
        <f t="shared" si="23"/>
        <v>1</v>
      </c>
      <c r="J45" s="44">
        <f t="shared" ref="J45:K45" si="24">IF(J42=0,J41,((J33-J34-J36-J37-J35)/J33)/J42)</f>
        <v>1</v>
      </c>
      <c r="K45" s="44">
        <f t="shared" si="24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43190</v>
      </c>
      <c r="D47" s="51">
        <f t="shared" ref="D47:I47" si="25">C47+1</f>
        <v>43191</v>
      </c>
      <c r="E47" s="51">
        <f t="shared" si="25"/>
        <v>43192</v>
      </c>
      <c r="F47" s="51">
        <f t="shared" si="25"/>
        <v>43193</v>
      </c>
      <c r="G47" s="51">
        <f t="shared" si="25"/>
        <v>43194</v>
      </c>
      <c r="H47" s="51">
        <f t="shared" si="25"/>
        <v>43195</v>
      </c>
      <c r="I47" s="51">
        <f t="shared" si="25"/>
        <v>43196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6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15</v>
      </c>
      <c r="H50" s="29">
        <v>24</v>
      </c>
      <c r="I50" s="29">
        <v>24</v>
      </c>
      <c r="J50" s="35">
        <f t="shared" si="26"/>
        <v>63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6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8">
        <v>0</v>
      </c>
      <c r="G52" s="29">
        <v>0</v>
      </c>
      <c r="H52" s="29">
        <v>0</v>
      </c>
      <c r="I52" s="29">
        <v>0</v>
      </c>
      <c r="J52" s="35">
        <f t="shared" si="26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6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7">C50+C52+C53</f>
        <v>0</v>
      </c>
      <c r="D54" s="30">
        <f t="shared" si="27"/>
        <v>0</v>
      </c>
      <c r="E54" s="30">
        <f t="shared" si="27"/>
        <v>0</v>
      </c>
      <c r="F54" s="30">
        <f t="shared" si="27"/>
        <v>0</v>
      </c>
      <c r="G54" s="30">
        <f t="shared" si="27"/>
        <v>15</v>
      </c>
      <c r="H54" s="30">
        <f t="shared" si="27"/>
        <v>24</v>
      </c>
      <c r="I54" s="30">
        <f t="shared" si="27"/>
        <v>24</v>
      </c>
      <c r="J54" s="36">
        <f t="shared" si="26"/>
        <v>63</v>
      </c>
      <c r="K54" s="36">
        <f>K50+K52+K53</f>
        <v>0</v>
      </c>
    </row>
    <row r="55" spans="1:15" x14ac:dyDescent="0.2">
      <c r="A55" s="14"/>
      <c r="B55" s="15" t="s">
        <v>1</v>
      </c>
      <c r="C55" s="30">
        <f t="shared" ref="C55:I55" si="28">C49-C54</f>
        <v>24</v>
      </c>
      <c r="D55" s="30">
        <f t="shared" si="28"/>
        <v>24</v>
      </c>
      <c r="E55" s="30">
        <f t="shared" si="28"/>
        <v>24</v>
      </c>
      <c r="F55" s="30">
        <f t="shared" si="28"/>
        <v>24</v>
      </c>
      <c r="G55" s="30">
        <f t="shared" si="28"/>
        <v>9</v>
      </c>
      <c r="H55" s="30">
        <f t="shared" si="28"/>
        <v>0</v>
      </c>
      <c r="I55" s="30">
        <f t="shared" si="28"/>
        <v>0</v>
      </c>
      <c r="J55" s="36">
        <f t="shared" si="26"/>
        <v>105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29">(D49-D50-D52-D53)/D49</f>
        <v>1</v>
      </c>
      <c r="E56" s="42">
        <f t="shared" si="29"/>
        <v>1</v>
      </c>
      <c r="F56" s="42">
        <f t="shared" si="29"/>
        <v>1</v>
      </c>
      <c r="G56" s="42">
        <f t="shared" si="29"/>
        <v>0.375</v>
      </c>
      <c r="H56" s="42">
        <f t="shared" si="29"/>
        <v>0</v>
      </c>
      <c r="I56" s="42">
        <f t="shared" si="29"/>
        <v>0</v>
      </c>
      <c r="J56" s="43">
        <f>(J49-J50-J52-J53)/J49</f>
        <v>0.625</v>
      </c>
      <c r="K56" s="43">
        <f>(K49-K50-K52-K53)/K49</f>
        <v>1</v>
      </c>
      <c r="L56" s="53">
        <f>AVERAGE(J56,J70)</f>
        <v>0.8125</v>
      </c>
      <c r="O56" s="53">
        <f>AVERAGE(N12)</f>
        <v>0.91805272108843539</v>
      </c>
    </row>
    <row r="57" spans="1:15" x14ac:dyDescent="0.2">
      <c r="A57" s="14"/>
      <c r="B57" s="38" t="s">
        <v>19</v>
      </c>
      <c r="C57" s="42">
        <f t="shared" ref="C57:I57" si="30">(C49-C50-C52-C53-C51)/C49</f>
        <v>1</v>
      </c>
      <c r="D57" s="42">
        <f t="shared" si="30"/>
        <v>1</v>
      </c>
      <c r="E57" s="42">
        <f t="shared" si="30"/>
        <v>1</v>
      </c>
      <c r="F57" s="42">
        <f t="shared" si="30"/>
        <v>1</v>
      </c>
      <c r="G57" s="42">
        <f t="shared" si="30"/>
        <v>0.375</v>
      </c>
      <c r="H57" s="42">
        <f t="shared" si="30"/>
        <v>0</v>
      </c>
      <c r="I57" s="46">
        <f t="shared" si="30"/>
        <v>0</v>
      </c>
      <c r="J57" s="52">
        <f>(J49-J50-J52-J53-J51)/J49</f>
        <v>0.625</v>
      </c>
      <c r="K57" s="47">
        <f>(K49-K50-K52-K53-K51)/K49</f>
        <v>1</v>
      </c>
      <c r="L57" s="53">
        <f>AVERAGE(J57,J71)</f>
        <v>0.81178571428571433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1">IF(C59&lt;1,C49,C49-C50-C51-C52-C53/C59)/24</f>
        <v>1</v>
      </c>
      <c r="D60" s="58">
        <f t="shared" si="31"/>
        <v>1</v>
      </c>
      <c r="E60" s="58">
        <f t="shared" si="31"/>
        <v>1</v>
      </c>
      <c r="F60" s="58">
        <f t="shared" si="31"/>
        <v>1</v>
      </c>
      <c r="G60" s="58">
        <f t="shared" si="31"/>
        <v>1</v>
      </c>
      <c r="H60" s="58">
        <f t="shared" si="31"/>
        <v>1</v>
      </c>
      <c r="I60" s="59">
        <f t="shared" si="31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2">IF(C58=0,C57,((C49-C50-C52-C53-C51)/C49)/C58)</f>
        <v>1</v>
      </c>
      <c r="D61" s="25">
        <f t="shared" si="32"/>
        <v>1</v>
      </c>
      <c r="E61" s="25">
        <f t="shared" si="32"/>
        <v>1</v>
      </c>
      <c r="F61" s="25">
        <f t="shared" si="32"/>
        <v>1</v>
      </c>
      <c r="G61" s="25">
        <f t="shared" si="32"/>
        <v>0.375</v>
      </c>
      <c r="H61" s="25">
        <f t="shared" si="32"/>
        <v>0</v>
      </c>
      <c r="I61" s="45">
        <f t="shared" si="32"/>
        <v>0</v>
      </c>
      <c r="J61" s="44">
        <f t="shared" ref="J61:K61" si="33">IF(J58=0,J57,((J49-J50-J52-J53-J51)/J49)/J58)</f>
        <v>0.625</v>
      </c>
      <c r="K61" s="44">
        <f t="shared" si="33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4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4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f>0.17+0.07</f>
        <v>0.24000000000000002</v>
      </c>
      <c r="G65" s="29">
        <v>0</v>
      </c>
      <c r="H65" s="29">
        <v>0</v>
      </c>
      <c r="I65" s="29">
        <v>0</v>
      </c>
      <c r="J65" s="35">
        <f t="shared" si="34"/>
        <v>0.24000000000000002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4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4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5">C64+C66+C67</f>
        <v>0</v>
      </c>
      <c r="D68" s="30">
        <f t="shared" si="35"/>
        <v>0</v>
      </c>
      <c r="E68" s="30">
        <f t="shared" si="35"/>
        <v>0</v>
      </c>
      <c r="F68" s="30">
        <f t="shared" si="35"/>
        <v>0</v>
      </c>
      <c r="G68" s="30">
        <f t="shared" si="35"/>
        <v>0</v>
      </c>
      <c r="H68" s="30">
        <f t="shared" si="35"/>
        <v>0</v>
      </c>
      <c r="I68" s="30">
        <f t="shared" si="35"/>
        <v>0</v>
      </c>
      <c r="J68" s="36">
        <f t="shared" si="34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6">C63-C68</f>
        <v>24</v>
      </c>
      <c r="D69" s="30">
        <f t="shared" si="36"/>
        <v>24</v>
      </c>
      <c r="E69" s="30">
        <f t="shared" si="36"/>
        <v>24</v>
      </c>
      <c r="F69" s="30">
        <f t="shared" si="36"/>
        <v>24</v>
      </c>
      <c r="G69" s="30">
        <f t="shared" si="36"/>
        <v>24</v>
      </c>
      <c r="H69" s="30">
        <f t="shared" si="36"/>
        <v>24</v>
      </c>
      <c r="I69" s="30">
        <f t="shared" si="36"/>
        <v>24</v>
      </c>
      <c r="J69" s="36">
        <f t="shared" si="34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7">(D63-D64-D66-D67)/D63</f>
        <v>1</v>
      </c>
      <c r="E70" s="42">
        <f t="shared" si="37"/>
        <v>1</v>
      </c>
      <c r="F70" s="42">
        <f t="shared" si="37"/>
        <v>1</v>
      </c>
      <c r="G70" s="42">
        <f t="shared" si="37"/>
        <v>1</v>
      </c>
      <c r="H70" s="42">
        <f t="shared" si="37"/>
        <v>1</v>
      </c>
      <c r="I70" s="42">
        <f t="shared" si="37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8">(C63-C64-C66-C67-C65)/C63</f>
        <v>1</v>
      </c>
      <c r="D71" s="42">
        <f t="shared" si="38"/>
        <v>1</v>
      </c>
      <c r="E71" s="42">
        <f t="shared" si="38"/>
        <v>1</v>
      </c>
      <c r="F71" s="42">
        <f t="shared" si="38"/>
        <v>0.9900000000000001</v>
      </c>
      <c r="G71" s="42">
        <f t="shared" si="38"/>
        <v>1</v>
      </c>
      <c r="H71" s="42">
        <f t="shared" si="38"/>
        <v>1</v>
      </c>
      <c r="I71" s="46">
        <f t="shared" si="38"/>
        <v>1</v>
      </c>
      <c r="J71" s="52">
        <f>(J63-J64-J66-J67-J65)/J63</f>
        <v>0.99857142857142855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9">IF(C73&lt;1,C63,C63-C64-C65-C66-C67/C73)/24</f>
        <v>1</v>
      </c>
      <c r="D74" s="58">
        <f t="shared" si="39"/>
        <v>1</v>
      </c>
      <c r="E74" s="58">
        <f t="shared" si="39"/>
        <v>1</v>
      </c>
      <c r="F74" s="58">
        <f t="shared" si="39"/>
        <v>1</v>
      </c>
      <c r="G74" s="58">
        <f t="shared" si="39"/>
        <v>1</v>
      </c>
      <c r="H74" s="58">
        <f t="shared" si="39"/>
        <v>1</v>
      </c>
      <c r="I74" s="59">
        <f t="shared" si="39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0">IF(C72=0,C71,((C63-C64-C66-C67-C65)/C63)/C72)</f>
        <v>1</v>
      </c>
      <c r="D75" s="25">
        <f t="shared" si="40"/>
        <v>1</v>
      </c>
      <c r="E75" s="25">
        <f t="shared" si="40"/>
        <v>1</v>
      </c>
      <c r="F75" s="25">
        <f t="shared" si="40"/>
        <v>0.9900000000000001</v>
      </c>
      <c r="G75" s="25">
        <f t="shared" si="40"/>
        <v>1</v>
      </c>
      <c r="H75" s="25">
        <f t="shared" si="40"/>
        <v>1</v>
      </c>
      <c r="I75" s="45">
        <f t="shared" si="40"/>
        <v>1</v>
      </c>
      <c r="J75" s="44">
        <f t="shared" ref="J75:K75" si="41">IF(J72=0,J71,((J63-J64-J66-J67-J65)/J63)/J72)</f>
        <v>0.99857142857142855</v>
      </c>
      <c r="K75" s="44">
        <f t="shared" si="4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43190</v>
      </c>
      <c r="D77" s="51">
        <f t="shared" ref="D77:I77" si="42">C77+1</f>
        <v>43191</v>
      </c>
      <c r="E77" s="51">
        <f t="shared" si="42"/>
        <v>43192</v>
      </c>
      <c r="F77" s="51">
        <f t="shared" si="42"/>
        <v>43193</v>
      </c>
      <c r="G77" s="51">
        <f t="shared" si="42"/>
        <v>43194</v>
      </c>
      <c r="H77" s="51">
        <f t="shared" si="42"/>
        <v>43195</v>
      </c>
      <c r="I77" s="51">
        <f t="shared" si="42"/>
        <v>43196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3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3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4">C80+C82+C83</f>
        <v>0</v>
      </c>
      <c r="D84" s="30">
        <f t="shared" si="44"/>
        <v>0</v>
      </c>
      <c r="E84" s="30">
        <f t="shared" si="44"/>
        <v>0</v>
      </c>
      <c r="F84" s="30">
        <f t="shared" si="44"/>
        <v>0</v>
      </c>
      <c r="G84" s="30">
        <f t="shared" si="44"/>
        <v>0</v>
      </c>
      <c r="H84" s="30">
        <f t="shared" si="44"/>
        <v>0</v>
      </c>
      <c r="I84" s="30">
        <f t="shared" si="44"/>
        <v>0</v>
      </c>
      <c r="J84" s="36">
        <f t="shared" si="43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5">C79-C84</f>
        <v>24</v>
      </c>
      <c r="D85" s="30">
        <f t="shared" si="45"/>
        <v>24</v>
      </c>
      <c r="E85" s="30">
        <f t="shared" si="45"/>
        <v>24</v>
      </c>
      <c r="F85" s="30">
        <f t="shared" si="45"/>
        <v>24</v>
      </c>
      <c r="G85" s="30">
        <f t="shared" si="45"/>
        <v>24</v>
      </c>
      <c r="H85" s="30">
        <f t="shared" si="45"/>
        <v>24</v>
      </c>
      <c r="I85" s="30">
        <f t="shared" si="45"/>
        <v>24</v>
      </c>
      <c r="J85" s="36">
        <f t="shared" si="43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6">(D79-D80-D82-D83)/D79</f>
        <v>1</v>
      </c>
      <c r="E86" s="42">
        <f t="shared" si="46"/>
        <v>1</v>
      </c>
      <c r="F86" s="42">
        <f t="shared" si="46"/>
        <v>1</v>
      </c>
      <c r="G86" s="42">
        <f t="shared" si="46"/>
        <v>1</v>
      </c>
      <c r="H86" s="42">
        <f t="shared" si="46"/>
        <v>1</v>
      </c>
      <c r="I86" s="42">
        <f t="shared" si="46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7">(C79-C80-C82-C83-C81)/C79</f>
        <v>1</v>
      </c>
      <c r="D87" s="42">
        <f t="shared" si="47"/>
        <v>1</v>
      </c>
      <c r="E87" s="42">
        <f t="shared" si="47"/>
        <v>1</v>
      </c>
      <c r="F87" s="42">
        <f t="shared" si="47"/>
        <v>1</v>
      </c>
      <c r="G87" s="42">
        <f t="shared" si="47"/>
        <v>1</v>
      </c>
      <c r="H87" s="42">
        <f t="shared" si="47"/>
        <v>1</v>
      </c>
      <c r="I87" s="46">
        <f t="shared" si="47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0.992202380952381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8">IF(C89&lt;1,C79,C79-C80-C81-C82-C83/C89)/24</f>
        <v>1</v>
      </c>
      <c r="D90" s="58">
        <f t="shared" si="48"/>
        <v>1</v>
      </c>
      <c r="E90" s="58">
        <f t="shared" si="48"/>
        <v>1</v>
      </c>
      <c r="F90" s="58">
        <f t="shared" si="48"/>
        <v>1</v>
      </c>
      <c r="G90" s="58">
        <f t="shared" si="48"/>
        <v>1</v>
      </c>
      <c r="H90" s="58">
        <f t="shared" si="48"/>
        <v>1</v>
      </c>
      <c r="I90" s="59">
        <f t="shared" si="48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9">IF(C88=0,C87,((C79-C80-C82-C83-C81)/C79)/C88)</f>
        <v>1</v>
      </c>
      <c r="D91" s="25">
        <f t="shared" si="49"/>
        <v>1</v>
      </c>
      <c r="E91" s="25">
        <f t="shared" si="49"/>
        <v>1</v>
      </c>
      <c r="F91" s="25">
        <f t="shared" si="49"/>
        <v>1</v>
      </c>
      <c r="G91" s="25">
        <f t="shared" si="49"/>
        <v>1</v>
      </c>
      <c r="H91" s="25">
        <f t="shared" si="49"/>
        <v>1</v>
      </c>
      <c r="I91" s="45">
        <f t="shared" si="49"/>
        <v>1</v>
      </c>
      <c r="J91" s="44">
        <f t="shared" ref="J91:K91" si="50">IF(J88=0,J87,((J79-J80-J82-J83-J81)/J79)/J88)</f>
        <v>1</v>
      </c>
      <c r="K91" s="44">
        <f t="shared" si="50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1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1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2.62</v>
      </c>
      <c r="I95" s="29">
        <v>0</v>
      </c>
      <c r="J95" s="35">
        <f t="shared" si="51"/>
        <v>2.62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1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1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2">C94+C96+C97</f>
        <v>0</v>
      </c>
      <c r="D98" s="30">
        <f t="shared" si="52"/>
        <v>0</v>
      </c>
      <c r="E98" s="30">
        <f t="shared" si="52"/>
        <v>0</v>
      </c>
      <c r="F98" s="30">
        <f t="shared" si="52"/>
        <v>0</v>
      </c>
      <c r="G98" s="30">
        <f t="shared" si="52"/>
        <v>0</v>
      </c>
      <c r="H98" s="30">
        <f t="shared" si="52"/>
        <v>0</v>
      </c>
      <c r="I98" s="30">
        <f t="shared" si="52"/>
        <v>0</v>
      </c>
      <c r="J98" s="36">
        <f t="shared" si="51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3">C93-C98</f>
        <v>24</v>
      </c>
      <c r="D99" s="30">
        <f t="shared" si="53"/>
        <v>24</v>
      </c>
      <c r="E99" s="30">
        <f t="shared" si="53"/>
        <v>24</v>
      </c>
      <c r="F99" s="30">
        <f t="shared" si="53"/>
        <v>24</v>
      </c>
      <c r="G99" s="30">
        <f t="shared" si="53"/>
        <v>24</v>
      </c>
      <c r="H99" s="30">
        <f t="shared" si="53"/>
        <v>24</v>
      </c>
      <c r="I99" s="30">
        <f t="shared" si="53"/>
        <v>24</v>
      </c>
      <c r="J99" s="36">
        <f t="shared" si="51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4">(D93-D94-D96-D97)/D93</f>
        <v>1</v>
      </c>
      <c r="E100" s="42">
        <f t="shared" si="54"/>
        <v>1</v>
      </c>
      <c r="F100" s="42">
        <f t="shared" si="54"/>
        <v>1</v>
      </c>
      <c r="G100" s="42">
        <f t="shared" si="54"/>
        <v>1</v>
      </c>
      <c r="H100" s="42">
        <f t="shared" si="54"/>
        <v>1</v>
      </c>
      <c r="I100" s="42">
        <f t="shared" si="54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5">(C93-C94-C96-C97-C95)/C93</f>
        <v>1</v>
      </c>
      <c r="D101" s="42">
        <f t="shared" si="55"/>
        <v>1</v>
      </c>
      <c r="E101" s="42">
        <f t="shared" si="55"/>
        <v>1</v>
      </c>
      <c r="F101" s="42">
        <f t="shared" si="55"/>
        <v>1</v>
      </c>
      <c r="G101" s="42">
        <f t="shared" si="55"/>
        <v>1</v>
      </c>
      <c r="H101" s="42">
        <f t="shared" si="55"/>
        <v>0.89083333333333325</v>
      </c>
      <c r="I101" s="46">
        <f t="shared" si="55"/>
        <v>1</v>
      </c>
      <c r="J101" s="52">
        <f>(J93-J94-J96-J97-J95)/J93</f>
        <v>0.98440476190476189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6">IF(C103&lt;1,C93,C93-C94-C95-C96-C97/C103)/24</f>
        <v>1</v>
      </c>
      <c r="D104" s="58">
        <f t="shared" si="56"/>
        <v>1</v>
      </c>
      <c r="E104" s="58">
        <f t="shared" si="56"/>
        <v>1</v>
      </c>
      <c r="F104" s="58">
        <f t="shared" si="56"/>
        <v>1</v>
      </c>
      <c r="G104" s="58">
        <f t="shared" si="56"/>
        <v>1</v>
      </c>
      <c r="H104" s="58">
        <f t="shared" si="56"/>
        <v>1</v>
      </c>
      <c r="I104" s="59">
        <f t="shared" si="56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7">IF(C102=0,C101,((C93-C94-C96-C97-C95)/C93)/C102)</f>
        <v>1</v>
      </c>
      <c r="D105" s="25">
        <f t="shared" si="57"/>
        <v>1</v>
      </c>
      <c r="E105" s="25">
        <f t="shared" si="57"/>
        <v>1</v>
      </c>
      <c r="F105" s="25">
        <f t="shared" si="57"/>
        <v>1</v>
      </c>
      <c r="G105" s="25">
        <f t="shared" si="57"/>
        <v>1</v>
      </c>
      <c r="H105" s="25">
        <f t="shared" si="57"/>
        <v>0.89083333333333325</v>
      </c>
      <c r="I105" s="45">
        <f t="shared" si="57"/>
        <v>1</v>
      </c>
      <c r="J105" s="44">
        <f t="shared" ref="J105:K105" si="58">IF(J102=0,J101,((J93-J94-J96-J97-J95)/J93)/J102)</f>
        <v>0.98440476190476189</v>
      </c>
      <c r="K105" s="44">
        <f t="shared" si="58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43190</v>
      </c>
      <c r="D107" s="51">
        <f t="shared" ref="D107:I107" si="59">C107+1</f>
        <v>43191</v>
      </c>
      <c r="E107" s="51">
        <f t="shared" si="59"/>
        <v>43192</v>
      </c>
      <c r="F107" s="51">
        <f t="shared" si="59"/>
        <v>43193</v>
      </c>
      <c r="G107" s="51">
        <f t="shared" si="59"/>
        <v>43194</v>
      </c>
      <c r="H107" s="51">
        <f t="shared" si="59"/>
        <v>43195</v>
      </c>
      <c r="I107" s="51">
        <f t="shared" si="59"/>
        <v>43196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0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0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0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0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0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1">C110+C112+C113</f>
        <v>0</v>
      </c>
      <c r="D114" s="30">
        <f t="shared" si="61"/>
        <v>0</v>
      </c>
      <c r="E114" s="30">
        <f t="shared" si="61"/>
        <v>0</v>
      </c>
      <c r="F114" s="30">
        <f t="shared" si="61"/>
        <v>0</v>
      </c>
      <c r="G114" s="30">
        <f t="shared" si="61"/>
        <v>0</v>
      </c>
      <c r="H114" s="30">
        <f t="shared" si="61"/>
        <v>0</v>
      </c>
      <c r="I114" s="30">
        <f t="shared" si="61"/>
        <v>0</v>
      </c>
      <c r="J114" s="36">
        <f t="shared" si="60"/>
        <v>0</v>
      </c>
      <c r="K114" s="36">
        <f>K110+K112+K113</f>
        <v>0</v>
      </c>
      <c r="N114" s="53"/>
    </row>
    <row r="115" spans="1:14" x14ac:dyDescent="0.2">
      <c r="A115" s="14"/>
      <c r="B115" s="15" t="s">
        <v>1</v>
      </c>
      <c r="C115" s="30">
        <f t="shared" ref="C115:I115" si="62">C109-C114</f>
        <v>24</v>
      </c>
      <c r="D115" s="30">
        <f t="shared" si="62"/>
        <v>24</v>
      </c>
      <c r="E115" s="30">
        <f t="shared" si="62"/>
        <v>24</v>
      </c>
      <c r="F115" s="30">
        <f t="shared" si="62"/>
        <v>24</v>
      </c>
      <c r="G115" s="30">
        <f t="shared" si="62"/>
        <v>24</v>
      </c>
      <c r="H115" s="30">
        <f t="shared" si="62"/>
        <v>24</v>
      </c>
      <c r="I115" s="30">
        <f t="shared" si="62"/>
        <v>24</v>
      </c>
      <c r="J115" s="36">
        <f t="shared" si="60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3">(D109-D110-D112-D113)/D109</f>
        <v>1</v>
      </c>
      <c r="E116" s="42">
        <f t="shared" si="63"/>
        <v>1</v>
      </c>
      <c r="F116" s="42">
        <f t="shared" si="63"/>
        <v>1</v>
      </c>
      <c r="G116" s="42">
        <f t="shared" si="63"/>
        <v>1</v>
      </c>
      <c r="H116" s="42">
        <f t="shared" si="63"/>
        <v>1</v>
      </c>
      <c r="I116" s="42">
        <f t="shared" si="63"/>
        <v>1</v>
      </c>
      <c r="J116" s="43">
        <f t="shared" ref="J116:K116" si="64">(J109-J110-J112-J113)/J109</f>
        <v>1</v>
      </c>
      <c r="K116" s="43">
        <f t="shared" si="64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5">(C109-C110-C112-C113-C111)/C109</f>
        <v>0</v>
      </c>
      <c r="D117" s="42">
        <f t="shared" si="65"/>
        <v>0</v>
      </c>
      <c r="E117" s="42">
        <f t="shared" si="65"/>
        <v>0</v>
      </c>
      <c r="F117" s="42">
        <f t="shared" si="65"/>
        <v>0</v>
      </c>
      <c r="G117" s="42">
        <f t="shared" si="65"/>
        <v>0</v>
      </c>
      <c r="H117" s="42">
        <f t="shared" si="65"/>
        <v>0</v>
      </c>
      <c r="I117" s="46">
        <f t="shared" si="65"/>
        <v>0</v>
      </c>
      <c r="J117" s="52">
        <f t="shared" ref="J117:K117" si="66">(J109-J110-J112-J113-J111)/J109</f>
        <v>0</v>
      </c>
      <c r="K117" s="47">
        <f t="shared" si="66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43190</v>
      </c>
      <c r="D123" s="51">
        <f t="shared" ref="D123:I123" si="70">C123+1</f>
        <v>43191</v>
      </c>
      <c r="E123" s="51">
        <f t="shared" si="70"/>
        <v>43192</v>
      </c>
      <c r="F123" s="51">
        <f t="shared" si="70"/>
        <v>43193</v>
      </c>
      <c r="G123" s="51">
        <f t="shared" si="70"/>
        <v>43194</v>
      </c>
      <c r="H123" s="51">
        <f t="shared" si="70"/>
        <v>43195</v>
      </c>
      <c r="I123" s="51">
        <f t="shared" si="70"/>
        <v>43196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24</v>
      </c>
      <c r="D130" s="30">
        <f t="shared" si="72"/>
        <v>24</v>
      </c>
      <c r="E130" s="30">
        <f t="shared" si="72"/>
        <v>24</v>
      </c>
      <c r="F130" s="30">
        <f t="shared" si="72"/>
        <v>24</v>
      </c>
      <c r="G130" s="30">
        <f t="shared" si="72"/>
        <v>24</v>
      </c>
      <c r="H130" s="30">
        <f t="shared" si="72"/>
        <v>24</v>
      </c>
      <c r="I130" s="30">
        <f t="shared" si="72"/>
        <v>24</v>
      </c>
      <c r="J130" s="36">
        <f t="shared" si="7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0</v>
      </c>
      <c r="D131" s="30">
        <f t="shared" si="73"/>
        <v>0</v>
      </c>
      <c r="E131" s="30">
        <f t="shared" si="73"/>
        <v>0</v>
      </c>
      <c r="F131" s="30">
        <f t="shared" si="73"/>
        <v>0</v>
      </c>
      <c r="G131" s="30">
        <f t="shared" si="73"/>
        <v>0</v>
      </c>
      <c r="H131" s="30">
        <f t="shared" si="73"/>
        <v>0</v>
      </c>
      <c r="I131" s="30">
        <f t="shared" si="73"/>
        <v>0</v>
      </c>
      <c r="J131" s="36">
        <f t="shared" si="7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4">(D125-D126-D128-D129)/D125</f>
        <v>0</v>
      </c>
      <c r="E132" s="42">
        <f t="shared" si="74"/>
        <v>0</v>
      </c>
      <c r="F132" s="42">
        <f t="shared" si="74"/>
        <v>0</v>
      </c>
      <c r="G132" s="42">
        <f t="shared" si="74"/>
        <v>0</v>
      </c>
      <c r="H132" s="42">
        <f t="shared" si="74"/>
        <v>0</v>
      </c>
      <c r="I132" s="42">
        <f t="shared" si="74"/>
        <v>0</v>
      </c>
      <c r="J132" s="43">
        <f>(J125-J126-J128-J129)/J125</f>
        <v>0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3">(C139-C140-C142-C143-C141)/C139</f>
        <v>0</v>
      </c>
      <c r="D147" s="42">
        <f t="shared" si="83"/>
        <v>0</v>
      </c>
      <c r="E147" s="42">
        <f t="shared" si="83"/>
        <v>0</v>
      </c>
      <c r="F147" s="42">
        <f t="shared" si="83"/>
        <v>0</v>
      </c>
      <c r="G147" s="42">
        <f t="shared" si="83"/>
        <v>0</v>
      </c>
      <c r="H147" s="42">
        <f t="shared" si="83"/>
        <v>0</v>
      </c>
      <c r="I147" s="46">
        <f t="shared" si="83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0</v>
      </c>
      <c r="D151" s="25">
        <f t="shared" si="85"/>
        <v>0</v>
      </c>
      <c r="E151" s="25">
        <f t="shared" si="85"/>
        <v>0</v>
      </c>
      <c r="F151" s="25">
        <f t="shared" si="85"/>
        <v>0</v>
      </c>
      <c r="G151" s="25">
        <f t="shared" si="85"/>
        <v>0</v>
      </c>
      <c r="H151" s="25">
        <f t="shared" si="85"/>
        <v>0</v>
      </c>
      <c r="I151" s="45">
        <f t="shared" si="85"/>
        <v>0</v>
      </c>
      <c r="J151" s="44">
        <f t="shared" ref="J151:K151" si="86">IF(J148=0,J147,((J139-J140-J142-J143-J141)/J139)/J148)</f>
        <v>0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0</v>
      </c>
      <c r="D158" s="30">
        <f t="shared" si="88"/>
        <v>0</v>
      </c>
      <c r="E158" s="30">
        <f t="shared" si="88"/>
        <v>0</v>
      </c>
      <c r="F158" s="30">
        <f t="shared" si="88"/>
        <v>0</v>
      </c>
      <c r="G158" s="30">
        <f t="shared" si="88"/>
        <v>0</v>
      </c>
      <c r="H158" s="30">
        <f t="shared" si="88"/>
        <v>0</v>
      </c>
      <c r="I158" s="30">
        <f t="shared" si="88"/>
        <v>0</v>
      </c>
      <c r="J158" s="36">
        <f t="shared" si="8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24</v>
      </c>
      <c r="D159" s="30">
        <f t="shared" si="89"/>
        <v>24</v>
      </c>
      <c r="E159" s="30">
        <f t="shared" si="89"/>
        <v>24</v>
      </c>
      <c r="F159" s="30">
        <f t="shared" si="89"/>
        <v>24</v>
      </c>
      <c r="G159" s="30">
        <f t="shared" si="89"/>
        <v>24</v>
      </c>
      <c r="H159" s="30">
        <f t="shared" si="89"/>
        <v>24</v>
      </c>
      <c r="I159" s="30">
        <f t="shared" si="89"/>
        <v>24</v>
      </c>
      <c r="J159" s="36">
        <f t="shared" si="8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0">(D153-D154-D156-D157)/D153</f>
        <v>1</v>
      </c>
      <c r="E160" s="42">
        <f t="shared" si="90"/>
        <v>1</v>
      </c>
      <c r="F160" s="42">
        <f t="shared" si="90"/>
        <v>1</v>
      </c>
      <c r="G160" s="42">
        <f t="shared" si="90"/>
        <v>1</v>
      </c>
      <c r="H160" s="42">
        <f t="shared" si="90"/>
        <v>1</v>
      </c>
      <c r="I160" s="42">
        <f t="shared" si="90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1">(C153-C154-C156-C157-C155)/C153</f>
        <v>0</v>
      </c>
      <c r="D161" s="42">
        <f t="shared" si="91"/>
        <v>0</v>
      </c>
      <c r="E161" s="42">
        <f t="shared" si="91"/>
        <v>0</v>
      </c>
      <c r="F161" s="42">
        <f t="shared" si="91"/>
        <v>0</v>
      </c>
      <c r="G161" s="42">
        <f t="shared" si="91"/>
        <v>0</v>
      </c>
      <c r="H161" s="42">
        <f t="shared" si="91"/>
        <v>0</v>
      </c>
      <c r="I161" s="46">
        <f t="shared" si="91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0</v>
      </c>
      <c r="D165" s="25">
        <f t="shared" si="93"/>
        <v>0</v>
      </c>
      <c r="E165" s="25">
        <f t="shared" si="93"/>
        <v>0</v>
      </c>
      <c r="F165" s="25">
        <f t="shared" si="93"/>
        <v>0</v>
      </c>
      <c r="G165" s="25">
        <f t="shared" si="93"/>
        <v>0</v>
      </c>
      <c r="H165" s="25">
        <f t="shared" si="93"/>
        <v>0</v>
      </c>
      <c r="I165" s="45">
        <f t="shared" si="93"/>
        <v>0</v>
      </c>
      <c r="J165" s="44">
        <f t="shared" ref="J165:K165" si="94">IF(J162=0,J161,((J153-J154-J156-J157-J155)/J153)/J162)</f>
        <v>0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5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5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0</v>
      </c>
      <c r="D172" s="30">
        <f t="shared" si="96"/>
        <v>0</v>
      </c>
      <c r="E172" s="30">
        <f t="shared" si="96"/>
        <v>0</v>
      </c>
      <c r="F172" s="30">
        <f t="shared" si="96"/>
        <v>0</v>
      </c>
      <c r="G172" s="30">
        <f t="shared" si="96"/>
        <v>0</v>
      </c>
      <c r="H172" s="30">
        <f t="shared" si="96"/>
        <v>0</v>
      </c>
      <c r="I172" s="30">
        <f t="shared" si="96"/>
        <v>0</v>
      </c>
      <c r="J172" s="36">
        <f t="shared" si="95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7">C167-C172</f>
        <v>24</v>
      </c>
      <c r="D173" s="30">
        <f t="shared" si="97"/>
        <v>24</v>
      </c>
      <c r="E173" s="30">
        <f t="shared" si="97"/>
        <v>24</v>
      </c>
      <c r="F173" s="30">
        <f t="shared" si="97"/>
        <v>24</v>
      </c>
      <c r="G173" s="30">
        <f t="shared" si="97"/>
        <v>24</v>
      </c>
      <c r="H173" s="30">
        <f t="shared" si="97"/>
        <v>24</v>
      </c>
      <c r="I173" s="30">
        <f t="shared" si="97"/>
        <v>24</v>
      </c>
      <c r="J173" s="36">
        <f t="shared" si="95"/>
        <v>168</v>
      </c>
      <c r="K173" s="36">
        <f>K167-K172</f>
        <v>168</v>
      </c>
      <c r="L173" s="53">
        <f>AVERAGE(J87,J101)</f>
        <v>0.992202380952381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8">(D167-D168-D170-D171)/D167</f>
        <v>1</v>
      </c>
      <c r="E174" s="42">
        <f t="shared" si="98"/>
        <v>1</v>
      </c>
      <c r="F174" s="42">
        <f t="shared" si="98"/>
        <v>1</v>
      </c>
      <c r="G174" s="42">
        <f t="shared" si="98"/>
        <v>1</v>
      </c>
      <c r="H174" s="42">
        <f t="shared" si="98"/>
        <v>1</v>
      </c>
      <c r="I174" s="42">
        <f t="shared" si="98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99">(C167-C168-C170-C171-C169)/C167</f>
        <v>0</v>
      </c>
      <c r="D175" s="42">
        <f t="shared" si="99"/>
        <v>0</v>
      </c>
      <c r="E175" s="42">
        <f t="shared" si="99"/>
        <v>0</v>
      </c>
      <c r="F175" s="42">
        <f t="shared" si="99"/>
        <v>0</v>
      </c>
      <c r="G175" s="42">
        <f t="shared" si="99"/>
        <v>0</v>
      </c>
      <c r="H175" s="42">
        <f t="shared" si="99"/>
        <v>0</v>
      </c>
      <c r="I175" s="46">
        <f t="shared" si="99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0">IF(C177&lt;1,C167,C167-C168-C169-C170-C171/C177)/24</f>
        <v>1</v>
      </c>
      <c r="D178" s="58">
        <f t="shared" si="100"/>
        <v>1</v>
      </c>
      <c r="E178" s="58">
        <f t="shared" si="100"/>
        <v>1</v>
      </c>
      <c r="F178" s="58">
        <f t="shared" si="100"/>
        <v>1</v>
      </c>
      <c r="G178" s="58">
        <f t="shared" si="100"/>
        <v>1</v>
      </c>
      <c r="H178" s="58">
        <f t="shared" si="100"/>
        <v>1</v>
      </c>
      <c r="I178" s="59">
        <f t="shared" si="10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1">IF(C176=0,C175,((C167-C168-C170-C171-C169)/C167)/C176)</f>
        <v>0</v>
      </c>
      <c r="D179" s="25">
        <f t="shared" si="101"/>
        <v>0</v>
      </c>
      <c r="E179" s="25">
        <f t="shared" si="101"/>
        <v>0</v>
      </c>
      <c r="F179" s="25">
        <f t="shared" si="101"/>
        <v>0</v>
      </c>
      <c r="G179" s="25">
        <f t="shared" si="101"/>
        <v>0</v>
      </c>
      <c r="H179" s="25">
        <f t="shared" si="101"/>
        <v>0</v>
      </c>
      <c r="I179" s="45">
        <f t="shared" si="101"/>
        <v>0</v>
      </c>
      <c r="J179" s="44">
        <f t="shared" ref="J179:K179" si="102">IF(J176=0,J175,((J167-J168-J170-J171-J169)/J167)/J176)</f>
        <v>0</v>
      </c>
      <c r="K179" s="44">
        <f t="shared" si="10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4">C182+C184+C185</f>
        <v>0</v>
      </c>
      <c r="D186" s="30">
        <f t="shared" si="104"/>
        <v>0</v>
      </c>
      <c r="E186" s="30">
        <f t="shared" si="104"/>
        <v>0</v>
      </c>
      <c r="F186" s="30">
        <f t="shared" si="104"/>
        <v>0</v>
      </c>
      <c r="G186" s="30">
        <f t="shared" si="104"/>
        <v>0</v>
      </c>
      <c r="H186" s="30">
        <f t="shared" si="104"/>
        <v>0</v>
      </c>
      <c r="I186" s="30">
        <f t="shared" si="104"/>
        <v>0</v>
      </c>
      <c r="J186" s="36">
        <f t="shared" si="10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5">C181-C186</f>
        <v>24</v>
      </c>
      <c r="D187" s="30">
        <f t="shared" si="105"/>
        <v>24</v>
      </c>
      <c r="E187" s="30">
        <f t="shared" si="105"/>
        <v>24</v>
      </c>
      <c r="F187" s="30">
        <f t="shared" si="105"/>
        <v>24</v>
      </c>
      <c r="G187" s="30">
        <f t="shared" si="105"/>
        <v>24</v>
      </c>
      <c r="H187" s="30">
        <f t="shared" si="105"/>
        <v>24</v>
      </c>
      <c r="I187" s="30">
        <f t="shared" si="105"/>
        <v>24</v>
      </c>
      <c r="J187" s="36">
        <f t="shared" si="10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6">(D181-D182-D184-D185)/D181</f>
        <v>1</v>
      </c>
      <c r="E188" s="42">
        <f t="shared" si="106"/>
        <v>1</v>
      </c>
      <c r="F188" s="42">
        <f t="shared" si="106"/>
        <v>1</v>
      </c>
      <c r="G188" s="42">
        <f t="shared" si="106"/>
        <v>1</v>
      </c>
      <c r="H188" s="42">
        <f t="shared" si="106"/>
        <v>1</v>
      </c>
      <c r="I188" s="42">
        <f t="shared" si="106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7">(C181-C182-C184-C185-C183)/C181</f>
        <v>0</v>
      </c>
      <c r="D189" s="42">
        <f t="shared" si="107"/>
        <v>0</v>
      </c>
      <c r="E189" s="42">
        <f t="shared" si="107"/>
        <v>0</v>
      </c>
      <c r="F189" s="42">
        <f t="shared" si="107"/>
        <v>0</v>
      </c>
      <c r="G189" s="42">
        <f t="shared" si="107"/>
        <v>0</v>
      </c>
      <c r="H189" s="42">
        <f t="shared" si="107"/>
        <v>0</v>
      </c>
      <c r="I189" s="46">
        <f t="shared" si="10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8">IF(C191&lt;1,C181,C181-C182-C183-C184-C185/C191)/24</f>
        <v>1</v>
      </c>
      <c r="D192" s="58">
        <f t="shared" si="108"/>
        <v>1</v>
      </c>
      <c r="E192" s="58">
        <f t="shared" si="108"/>
        <v>1</v>
      </c>
      <c r="F192" s="58">
        <f t="shared" si="108"/>
        <v>1</v>
      </c>
      <c r="G192" s="58">
        <f t="shared" si="108"/>
        <v>1</v>
      </c>
      <c r="H192" s="58">
        <f t="shared" si="108"/>
        <v>1</v>
      </c>
      <c r="I192" s="59">
        <f t="shared" si="10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09">IF(C190=0,C189,((C181-C182-C184-C185-C183)/C181)/C190)</f>
        <v>0</v>
      </c>
      <c r="D193" s="25">
        <f t="shared" si="109"/>
        <v>0</v>
      </c>
      <c r="E193" s="25">
        <f t="shared" si="109"/>
        <v>0</v>
      </c>
      <c r="F193" s="25">
        <f t="shared" si="109"/>
        <v>0</v>
      </c>
      <c r="G193" s="25">
        <f t="shared" si="109"/>
        <v>0</v>
      </c>
      <c r="H193" s="25">
        <f t="shared" si="109"/>
        <v>0</v>
      </c>
      <c r="I193" s="45">
        <f t="shared" si="109"/>
        <v>0</v>
      </c>
      <c r="J193" s="44">
        <f t="shared" ref="J193:K193" si="110">IF(J190=0,J189,((J181-J182-J184-J185-J183)/J181)/J190)</f>
        <v>0</v>
      </c>
      <c r="K193" s="44">
        <f t="shared" si="11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1"/>
  <dimension ref="A1:O194"/>
  <sheetViews>
    <sheetView showGridLines="0" zoomScaleNormal="100" workbookViewId="0">
      <selection activeCell="H20" sqref="H2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Week14!F1+1</f>
        <v>15</v>
      </c>
      <c r="G1" s="62">
        <f>Week14!G1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Week14!I3+1</f>
        <v>43197</v>
      </c>
      <c r="D3" s="51">
        <f t="shared" ref="D3:I3" si="0">C3+1</f>
        <v>43198</v>
      </c>
      <c r="E3" s="51">
        <f t="shared" si="0"/>
        <v>43199</v>
      </c>
      <c r="F3" s="51">
        <f t="shared" si="0"/>
        <v>43200</v>
      </c>
      <c r="G3" s="51">
        <f t="shared" si="0"/>
        <v>43201</v>
      </c>
      <c r="H3" s="51">
        <f t="shared" si="0"/>
        <v>43202</v>
      </c>
      <c r="I3" s="51">
        <f t="shared" si="0"/>
        <v>43203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O11" s="53">
        <f>AVERAGE(J12,J26,J40,J56,J70,J86,J100)</f>
        <v>0.86140306122448973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0.99619047619047618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0.97015873015873011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1.92</v>
      </c>
      <c r="I20" s="29">
        <v>0</v>
      </c>
      <c r="J20" s="35">
        <f t="shared" si="11"/>
        <v>1.92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1.92</v>
      </c>
      <c r="I24" s="30">
        <f t="shared" si="12"/>
        <v>0</v>
      </c>
      <c r="J24" s="36">
        <f t="shared" si="11"/>
        <v>1.92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22.08</v>
      </c>
      <c r="I25" s="30">
        <f t="shared" si="13"/>
        <v>24</v>
      </c>
      <c r="J25" s="36">
        <f t="shared" si="11"/>
        <v>166.07999999999998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0.91999999999999993</v>
      </c>
      <c r="I26" s="42">
        <f t="shared" si="14"/>
        <v>1</v>
      </c>
      <c r="J26" s="43">
        <f>(J19-J20-J22-J23)/J19</f>
        <v>0.98857142857142866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0.91999999999999993</v>
      </c>
      <c r="I27" s="46">
        <f t="shared" si="15"/>
        <v>1</v>
      </c>
      <c r="J27" s="52">
        <f>(J19-J20-J22-J23-J21)/J19</f>
        <v>0.98857142857142866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0.91999999999999993</v>
      </c>
      <c r="I31" s="45">
        <f t="shared" si="17"/>
        <v>1</v>
      </c>
      <c r="J31" s="44">
        <f t="shared" ref="J31:K31" si="18">IF(J28=0,J27,((J19-J20-J22-J23-J21)/J19)/J28)</f>
        <v>0.98857142857142866</v>
      </c>
      <c r="K31" s="44">
        <f t="shared" si="18"/>
        <v>1</v>
      </c>
      <c r="L31" s="55">
        <f>(J28+J40+J56+J72+J116)/5</f>
        <v>0.576297619047619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12</v>
      </c>
      <c r="I35" s="29">
        <v>1.1200000000000001</v>
      </c>
      <c r="J35" s="33">
        <f t="shared" si="19"/>
        <v>13.120000000000001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0.5</v>
      </c>
      <c r="I41" s="46">
        <f t="shared" si="23"/>
        <v>0.95333333333333325</v>
      </c>
      <c r="J41" s="52">
        <f>(J33-J34-J36-J37-J35)/J33</f>
        <v>0.92190476190476189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0.5</v>
      </c>
      <c r="I45" s="45">
        <f t="shared" si="25"/>
        <v>0.95333333333333325</v>
      </c>
      <c r="J45" s="44">
        <f t="shared" ref="J45:K45" si="26">IF(J42=0,J41,((J33-J34-J36-J37-J35)/J33)/J42)</f>
        <v>0.92190476190476189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43197</v>
      </c>
      <c r="D47" s="51">
        <f t="shared" ref="D47:I47" si="27">C47+1</f>
        <v>43198</v>
      </c>
      <c r="E47" s="51">
        <f t="shared" si="27"/>
        <v>43199</v>
      </c>
      <c r="F47" s="51">
        <f t="shared" si="27"/>
        <v>43200</v>
      </c>
      <c r="G47" s="51">
        <f t="shared" si="27"/>
        <v>43201</v>
      </c>
      <c r="H47" s="51">
        <f t="shared" si="27"/>
        <v>43202</v>
      </c>
      <c r="I47" s="51">
        <f t="shared" si="27"/>
        <v>43203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6.08</v>
      </c>
      <c r="D50" s="29">
        <v>0</v>
      </c>
      <c r="E50" s="29">
        <v>0</v>
      </c>
      <c r="F50" s="29">
        <v>13</v>
      </c>
      <c r="G50" s="29">
        <v>0.83</v>
      </c>
      <c r="H50" s="29">
        <v>0</v>
      </c>
      <c r="I50" s="29">
        <v>0</v>
      </c>
      <c r="J50" s="35">
        <f t="shared" si="28"/>
        <v>19.909999999999997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6.08</v>
      </c>
      <c r="D54" s="30">
        <f t="shared" si="29"/>
        <v>0</v>
      </c>
      <c r="E54" s="30">
        <f t="shared" si="29"/>
        <v>0</v>
      </c>
      <c r="F54" s="30">
        <f t="shared" si="29"/>
        <v>13</v>
      </c>
      <c r="G54" s="30">
        <f t="shared" si="29"/>
        <v>0.83</v>
      </c>
      <c r="H54" s="30">
        <f t="shared" si="29"/>
        <v>0</v>
      </c>
      <c r="I54" s="30">
        <f t="shared" si="29"/>
        <v>0</v>
      </c>
      <c r="J54" s="36">
        <f t="shared" si="28"/>
        <v>19.909999999999997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17.920000000000002</v>
      </c>
      <c r="D55" s="30">
        <f t="shared" si="30"/>
        <v>24</v>
      </c>
      <c r="E55" s="30">
        <f t="shared" si="30"/>
        <v>24</v>
      </c>
      <c r="F55" s="30">
        <f t="shared" si="30"/>
        <v>11</v>
      </c>
      <c r="G55" s="30">
        <f t="shared" si="30"/>
        <v>23.17</v>
      </c>
      <c r="H55" s="30">
        <f t="shared" si="30"/>
        <v>24</v>
      </c>
      <c r="I55" s="30">
        <f t="shared" si="30"/>
        <v>24</v>
      </c>
      <c r="J55" s="36">
        <f t="shared" si="28"/>
        <v>148.09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0.7466666666666667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0.45833333333333331</v>
      </c>
      <c r="G56" s="42">
        <f t="shared" si="31"/>
        <v>0.9654166666666667</v>
      </c>
      <c r="H56" s="42">
        <f t="shared" si="31"/>
        <v>1</v>
      </c>
      <c r="I56" s="42">
        <f t="shared" si="31"/>
        <v>1</v>
      </c>
      <c r="J56" s="43">
        <f>(J49-J50-J52-J53)/J49</f>
        <v>0.88148809523809524</v>
      </c>
      <c r="K56" s="43">
        <f>(K49-K50-K52-K53)/K49</f>
        <v>1</v>
      </c>
      <c r="L56" s="53">
        <f>AVERAGE(J56,J70)</f>
        <v>0.72437499999999999</v>
      </c>
    </row>
    <row r="57" spans="1:12" x14ac:dyDescent="0.2">
      <c r="A57" s="14"/>
      <c r="B57" s="38" t="s">
        <v>19</v>
      </c>
      <c r="C57" s="42">
        <f t="shared" ref="C57:I57" si="32">(C49-C50-C52-C53-C51)/C49</f>
        <v>0.7466666666666667</v>
      </c>
      <c r="D57" s="42">
        <f t="shared" si="32"/>
        <v>1</v>
      </c>
      <c r="E57" s="42">
        <f t="shared" si="32"/>
        <v>1</v>
      </c>
      <c r="F57" s="42">
        <f t="shared" si="32"/>
        <v>0.45833333333333331</v>
      </c>
      <c r="G57" s="42">
        <f t="shared" si="32"/>
        <v>0.9654166666666667</v>
      </c>
      <c r="H57" s="42">
        <f t="shared" si="32"/>
        <v>1</v>
      </c>
      <c r="I57" s="46">
        <f t="shared" si="32"/>
        <v>1</v>
      </c>
      <c r="J57" s="52">
        <f>(J49-J50-J52-J53-J51)/J49</f>
        <v>0.88148809523809524</v>
      </c>
      <c r="K57" s="47">
        <f>(K49-K50-K52-K53-K51)/K49</f>
        <v>1</v>
      </c>
      <c r="L57" s="53">
        <f>AVERAGE(J57,J71)</f>
        <v>0.72437499999999999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0.7466666666666667</v>
      </c>
      <c r="D61" s="25">
        <f t="shared" si="34"/>
        <v>1</v>
      </c>
      <c r="E61" s="25">
        <f t="shared" si="34"/>
        <v>1</v>
      </c>
      <c r="F61" s="25">
        <f t="shared" si="34"/>
        <v>0.45833333333333331</v>
      </c>
      <c r="G61" s="25">
        <f t="shared" si="34"/>
        <v>0.9654166666666667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0.88148809523809524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15</v>
      </c>
      <c r="D64" s="29">
        <v>24</v>
      </c>
      <c r="E64" s="29">
        <v>24</v>
      </c>
      <c r="F64" s="29">
        <v>9.6999999999999993</v>
      </c>
      <c r="G64" s="29">
        <v>0</v>
      </c>
      <c r="H64" s="29">
        <v>0</v>
      </c>
      <c r="I64" s="29">
        <v>0</v>
      </c>
      <c r="J64" s="35">
        <f t="shared" si="36"/>
        <v>72.7</v>
      </c>
      <c r="K64" s="35">
        <v>0</v>
      </c>
    </row>
    <row r="65" spans="1:15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5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5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5" x14ac:dyDescent="0.2">
      <c r="A68" s="14"/>
      <c r="B68" s="15" t="s">
        <v>11</v>
      </c>
      <c r="C68" s="30">
        <f t="shared" ref="C68:I68" si="37">C64+C66+C67</f>
        <v>15</v>
      </c>
      <c r="D68" s="30">
        <f t="shared" si="37"/>
        <v>24</v>
      </c>
      <c r="E68" s="30">
        <f t="shared" si="37"/>
        <v>24</v>
      </c>
      <c r="F68" s="30">
        <f t="shared" si="37"/>
        <v>9.6999999999999993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72.7</v>
      </c>
      <c r="K68" s="36">
        <f>K64+K66+K67</f>
        <v>0</v>
      </c>
      <c r="L68" s="49"/>
    </row>
    <row r="69" spans="1:15" x14ac:dyDescent="0.2">
      <c r="A69" s="14"/>
      <c r="B69" s="15" t="s">
        <v>1</v>
      </c>
      <c r="C69" s="30">
        <f t="shared" ref="C69:I69" si="38">C63-C68</f>
        <v>9</v>
      </c>
      <c r="D69" s="30">
        <f t="shared" si="38"/>
        <v>0</v>
      </c>
      <c r="E69" s="30">
        <f t="shared" si="38"/>
        <v>0</v>
      </c>
      <c r="F69" s="30">
        <f t="shared" si="38"/>
        <v>14.3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95.3</v>
      </c>
      <c r="K69" s="36">
        <f>K63-K68</f>
        <v>168</v>
      </c>
    </row>
    <row r="70" spans="1:15" x14ac:dyDescent="0.2">
      <c r="A70" s="14"/>
      <c r="B70" s="38" t="s">
        <v>18</v>
      </c>
      <c r="C70" s="42">
        <f>((C63-C64-C66-C67)/C63)*100%</f>
        <v>0.375</v>
      </c>
      <c r="D70" s="42">
        <f t="shared" ref="D70:I70" si="39">(D63-D64-D66-D67)/D63</f>
        <v>0</v>
      </c>
      <c r="E70" s="42">
        <f t="shared" si="39"/>
        <v>0</v>
      </c>
      <c r="F70" s="42">
        <f t="shared" si="39"/>
        <v>0.59583333333333333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0.56726190476190474</v>
      </c>
      <c r="K70" s="43">
        <f>(K63-K64-K66-K67)/K63</f>
        <v>1</v>
      </c>
    </row>
    <row r="71" spans="1:15" x14ac:dyDescent="0.2">
      <c r="A71" s="14"/>
      <c r="B71" s="38" t="s">
        <v>19</v>
      </c>
      <c r="C71" s="42">
        <f t="shared" ref="C71:I71" si="40">(C63-C64-C66-C67-C65)/C63</f>
        <v>0.375</v>
      </c>
      <c r="D71" s="42">
        <f t="shared" si="40"/>
        <v>0</v>
      </c>
      <c r="E71" s="42">
        <f t="shared" si="40"/>
        <v>0</v>
      </c>
      <c r="F71" s="42">
        <f t="shared" si="40"/>
        <v>0.59583333333333333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0.56726190476190474</v>
      </c>
      <c r="K71" s="47">
        <f>(K63-K64-K66-K67-K65)/K63</f>
        <v>1</v>
      </c>
      <c r="L71" s="49"/>
    </row>
    <row r="72" spans="1:15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5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5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5" x14ac:dyDescent="0.2">
      <c r="A75" s="41"/>
      <c r="B75" s="1" t="s">
        <v>15</v>
      </c>
      <c r="C75" s="25">
        <f t="shared" ref="C75:I75" si="42">IF(C72=0,C71,((C63-C64-C66-C67-C65)/C63)/C72)</f>
        <v>0.375</v>
      </c>
      <c r="D75" s="25">
        <f t="shared" si="42"/>
        <v>0</v>
      </c>
      <c r="E75" s="25">
        <f t="shared" si="42"/>
        <v>0</v>
      </c>
      <c r="F75" s="25">
        <f t="shared" si="42"/>
        <v>0.59583333333333333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0.56726190476190474</v>
      </c>
      <c r="K75" s="44">
        <f t="shared" si="43"/>
        <v>1</v>
      </c>
    </row>
    <row r="76" spans="1:15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5" ht="13.5" thickTop="1" x14ac:dyDescent="0.2">
      <c r="A77" s="21"/>
      <c r="B77" s="5"/>
      <c r="C77" s="51">
        <f>C47</f>
        <v>43197</v>
      </c>
      <c r="D77" s="51">
        <f t="shared" ref="D77:I77" si="44">C77+1</f>
        <v>43198</v>
      </c>
      <c r="E77" s="51">
        <f t="shared" si="44"/>
        <v>43199</v>
      </c>
      <c r="F77" s="51">
        <f t="shared" si="44"/>
        <v>43200</v>
      </c>
      <c r="G77" s="51">
        <f t="shared" si="44"/>
        <v>43201</v>
      </c>
      <c r="H77" s="51">
        <f t="shared" si="44"/>
        <v>43202</v>
      </c>
      <c r="I77" s="51">
        <f t="shared" si="44"/>
        <v>43203</v>
      </c>
      <c r="J77" s="20" t="s">
        <v>12</v>
      </c>
      <c r="K77" s="20"/>
    </row>
    <row r="78" spans="1:15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5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  <c r="O79" s="4">
        <v>3.16</v>
      </c>
    </row>
    <row r="80" spans="1:15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20.73</v>
      </c>
      <c r="H80" s="29">
        <v>24</v>
      </c>
      <c r="I80" s="29">
        <v>23.73</v>
      </c>
      <c r="J80" s="35">
        <f t="shared" si="45"/>
        <v>68.460000000000008</v>
      </c>
      <c r="K80" s="35">
        <v>0</v>
      </c>
      <c r="O80" s="4">
        <f>60-16</f>
        <v>44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  <c r="O81" s="4">
        <f>O80/60</f>
        <v>0.73333333333333328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20.73</v>
      </c>
      <c r="H84" s="30">
        <f t="shared" si="46"/>
        <v>24</v>
      </c>
      <c r="I84" s="30">
        <f t="shared" si="46"/>
        <v>23.73</v>
      </c>
      <c r="J84" s="36">
        <f t="shared" si="45"/>
        <v>68.460000000000008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3.2699999999999996</v>
      </c>
      <c r="H85" s="30">
        <f t="shared" si="47"/>
        <v>0</v>
      </c>
      <c r="I85" s="30">
        <f t="shared" si="47"/>
        <v>0.26999999999999957</v>
      </c>
      <c r="J85" s="36">
        <f t="shared" si="45"/>
        <v>99.539999999999992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0.13624999999999998</v>
      </c>
      <c r="H86" s="42">
        <f t="shared" si="48"/>
        <v>0</v>
      </c>
      <c r="I86" s="42">
        <f t="shared" si="48"/>
        <v>1.1249999999999982E-2</v>
      </c>
      <c r="J86" s="43">
        <f>(J79-J80-J82-J83)/J79</f>
        <v>0.59249999999999992</v>
      </c>
      <c r="K86" s="43">
        <f>(K79-K80-K82-K83)/K79</f>
        <v>1</v>
      </c>
      <c r="L86" s="53">
        <f>AVERAGE(J86,J100)</f>
        <v>0.7962499999999999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0.13624999999999998</v>
      </c>
      <c r="H87" s="42">
        <f t="shared" si="49"/>
        <v>0</v>
      </c>
      <c r="I87" s="46">
        <f t="shared" si="49"/>
        <v>1.1249999999999982E-2</v>
      </c>
      <c r="J87" s="52">
        <f>(J79-J80-J82-J83-J81)/J79</f>
        <v>0.59249999999999992</v>
      </c>
      <c r="K87" s="47">
        <f>(K79-K80-K82-K83-K81)/K79</f>
        <v>1</v>
      </c>
      <c r="L87" s="53">
        <f>AVERAGE(J87,J101)</f>
        <v>0.7962499999999999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0.13624999999999998</v>
      </c>
      <c r="H91" s="25">
        <f t="shared" si="51"/>
        <v>0</v>
      </c>
      <c r="I91" s="45">
        <f t="shared" si="51"/>
        <v>1.1249999999999982E-2</v>
      </c>
      <c r="J91" s="44">
        <f t="shared" ref="J91:K91" si="52">IF(J88=0,J87,((J79-J80-J82-J83-J81)/J79)/J88)</f>
        <v>0.59249999999999992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43197</v>
      </c>
      <c r="D107" s="51">
        <f t="shared" ref="D107:I107" si="61">C107+1</f>
        <v>43198</v>
      </c>
      <c r="E107" s="51">
        <f t="shared" si="61"/>
        <v>43199</v>
      </c>
      <c r="F107" s="51">
        <f t="shared" si="61"/>
        <v>43200</v>
      </c>
      <c r="G107" s="51">
        <f t="shared" si="61"/>
        <v>43201</v>
      </c>
      <c r="H107" s="51">
        <f t="shared" si="61"/>
        <v>43202</v>
      </c>
      <c r="I107" s="51">
        <f t="shared" si="61"/>
        <v>43203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43197</v>
      </c>
      <c r="D123" s="51">
        <f t="shared" ref="D123:I123" si="72">C123+1</f>
        <v>43198</v>
      </c>
      <c r="E123" s="51">
        <f t="shared" si="72"/>
        <v>43199</v>
      </c>
      <c r="F123" s="51">
        <f t="shared" si="72"/>
        <v>43200</v>
      </c>
      <c r="G123" s="51">
        <f t="shared" si="72"/>
        <v>43201</v>
      </c>
      <c r="H123" s="51">
        <f t="shared" si="72"/>
        <v>43202</v>
      </c>
      <c r="I123" s="51">
        <f t="shared" si="72"/>
        <v>43203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0.7962499999999999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0.7962499999999999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2"/>
  <dimension ref="A1:O194"/>
  <sheetViews>
    <sheetView showGridLines="0" zoomScaleNormal="100" workbookViewId="0">
      <selection activeCell="H80" sqref="H8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Week15!F1+1</f>
        <v>16</v>
      </c>
      <c r="G1" s="62">
        <f>Week15!G1</f>
        <v>2018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Week15!I3+1</f>
        <v>43204</v>
      </c>
      <c r="D3" s="51">
        <f t="shared" ref="D3:I3" si="0">C3+1</f>
        <v>43205</v>
      </c>
      <c r="E3" s="51">
        <f t="shared" si="0"/>
        <v>43206</v>
      </c>
      <c r="F3" s="51">
        <f t="shared" si="0"/>
        <v>43207</v>
      </c>
      <c r="G3" s="51">
        <f t="shared" si="0"/>
        <v>43208</v>
      </c>
      <c r="H3" s="51">
        <f t="shared" si="0"/>
        <v>43209</v>
      </c>
      <c r="I3" s="51">
        <f t="shared" si="0"/>
        <v>43210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43204</v>
      </c>
      <c r="D47" s="51">
        <f t="shared" ref="D47:I47" si="27">C47+1</f>
        <v>43205</v>
      </c>
      <c r="E47" s="51">
        <f t="shared" si="27"/>
        <v>43206</v>
      </c>
      <c r="F47" s="51">
        <f t="shared" si="27"/>
        <v>43207</v>
      </c>
      <c r="G47" s="51">
        <f t="shared" si="27"/>
        <v>43208</v>
      </c>
      <c r="H47" s="51">
        <f t="shared" si="27"/>
        <v>43209</v>
      </c>
      <c r="I47" s="51">
        <f t="shared" si="27"/>
        <v>43210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  <c r="O54" s="53">
        <f>AVERAGE(J56,J70,J86,J100,J40,J26,J12)</f>
        <v>0.99470238095238095</v>
      </c>
    </row>
    <row r="55" spans="1:15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5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  <c r="N65" s="31">
        <f>F64-F50</f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43204</v>
      </c>
      <c r="D77" s="51">
        <f t="shared" ref="D77:I77" si="44">C77+1</f>
        <v>43205</v>
      </c>
      <c r="E77" s="51">
        <f t="shared" si="44"/>
        <v>43206</v>
      </c>
      <c r="F77" s="51">
        <f t="shared" si="44"/>
        <v>43207</v>
      </c>
      <c r="G77" s="51">
        <f t="shared" si="44"/>
        <v>43208</v>
      </c>
      <c r="H77" s="51">
        <f t="shared" si="44"/>
        <v>43209</v>
      </c>
      <c r="I77" s="51">
        <f t="shared" si="44"/>
        <v>43210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6.23</v>
      </c>
      <c r="I80" s="29">
        <v>0</v>
      </c>
      <c r="J80" s="35">
        <f t="shared" si="45"/>
        <v>6.23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6.23</v>
      </c>
      <c r="I84" s="30">
        <f t="shared" si="46"/>
        <v>0</v>
      </c>
      <c r="J84" s="36">
        <f t="shared" si="45"/>
        <v>6.23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17.77</v>
      </c>
      <c r="I85" s="30">
        <f t="shared" si="47"/>
        <v>24</v>
      </c>
      <c r="J85" s="36">
        <f t="shared" si="45"/>
        <v>161.77000000000001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0.74041666666666661</v>
      </c>
      <c r="I86" s="42">
        <f t="shared" si="48"/>
        <v>1</v>
      </c>
      <c r="J86" s="43">
        <f>(J79-J80-J82-J83)/J79</f>
        <v>0.96291666666666675</v>
      </c>
      <c r="K86" s="43">
        <f>(K79-K80-K82-K83)/K79</f>
        <v>1</v>
      </c>
      <c r="L86" s="53">
        <f>AVERAGE(J86,J100)</f>
        <v>0.98145833333333332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0.74041666666666661</v>
      </c>
      <c r="I87" s="46">
        <f t="shared" si="49"/>
        <v>1</v>
      </c>
      <c r="J87" s="52">
        <f>(J79-J80-J82-J83-J81)/J79</f>
        <v>0.96291666666666675</v>
      </c>
      <c r="K87" s="47">
        <f>(K79-K80-K82-K83-K81)/K79</f>
        <v>1</v>
      </c>
      <c r="L87" s="53">
        <f>AVERAGE(J87,J101)</f>
        <v>0.98145833333333332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0.74041666666666661</v>
      </c>
      <c r="I91" s="45">
        <f t="shared" si="51"/>
        <v>1</v>
      </c>
      <c r="J91" s="44">
        <f t="shared" ref="J91:K91" si="52">IF(J88=0,J87,((J79-J80-J82-J83-J81)/J79)/J88)</f>
        <v>0.96291666666666675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  <c r="N93" s="4">
        <f>25/60</f>
        <v>0.41666666666666669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43204</v>
      </c>
      <c r="D107" s="51">
        <f t="shared" ref="D107:I107" si="61">C107+1</f>
        <v>43205</v>
      </c>
      <c r="E107" s="51">
        <f t="shared" si="61"/>
        <v>43206</v>
      </c>
      <c r="F107" s="51">
        <f t="shared" si="61"/>
        <v>43207</v>
      </c>
      <c r="G107" s="51">
        <f t="shared" si="61"/>
        <v>43208</v>
      </c>
      <c r="H107" s="51">
        <f t="shared" si="61"/>
        <v>43209</v>
      </c>
      <c r="I107" s="51">
        <f t="shared" si="61"/>
        <v>43210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43204</v>
      </c>
      <c r="D123" s="51">
        <f t="shared" ref="D123:I123" si="72">C123+1</f>
        <v>43205</v>
      </c>
      <c r="E123" s="51">
        <f t="shared" si="72"/>
        <v>43206</v>
      </c>
      <c r="F123" s="51">
        <f t="shared" si="72"/>
        <v>43207</v>
      </c>
      <c r="G123" s="51">
        <f t="shared" si="72"/>
        <v>43208</v>
      </c>
      <c r="H123" s="51">
        <f t="shared" si="72"/>
        <v>43209</v>
      </c>
      <c r="I123" s="51">
        <f t="shared" si="72"/>
        <v>43210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0.98145833333333332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0.98145833333333332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3"/>
  <dimension ref="A1:O195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Week16!F1+1</f>
        <v>17</v>
      </c>
      <c r="G1" s="62">
        <f>Week16!G1</f>
        <v>2018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Week16!I3+1</f>
        <v>43211</v>
      </c>
      <c r="D3" s="51">
        <f t="shared" ref="D3:I3" si="0">C3+1</f>
        <v>43212</v>
      </c>
      <c r="E3" s="51">
        <f t="shared" si="0"/>
        <v>43213</v>
      </c>
      <c r="F3" s="51">
        <f t="shared" si="0"/>
        <v>43214</v>
      </c>
      <c r="G3" s="51">
        <f t="shared" si="0"/>
        <v>43215</v>
      </c>
      <c r="H3" s="51">
        <f t="shared" si="0"/>
        <v>43216</v>
      </c>
      <c r="I3" s="51">
        <f t="shared" si="0"/>
        <v>43217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1</v>
      </c>
      <c r="K12" s="43">
        <f>(K5-K6-K8-K9)/K5</f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1</v>
      </c>
      <c r="K13" s="47">
        <f>(K5-K6-K8-K9-K7)/K5</f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>IF(J14=0,J13,((J5-J6-J8-J9-J7)/J5)/J14)</f>
        <v>1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1</v>
      </c>
      <c r="K31" s="44">
        <f>IF(K28=0,K27,((K19-K20-K22-K23-K21)/K19)/K28)</f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M34" s="31">
        <f>J34+Week18!J34+Week19!J34</f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>IF(J42=0,J41,((J33-J34-J36-J37-J35)/J33)/J42)</f>
        <v>1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43211</v>
      </c>
      <c r="D47" s="51">
        <f t="shared" ref="D47:I47" si="22">C47+1</f>
        <v>43212</v>
      </c>
      <c r="E47" s="51">
        <f t="shared" si="22"/>
        <v>43213</v>
      </c>
      <c r="F47" s="51">
        <f t="shared" si="22"/>
        <v>43214</v>
      </c>
      <c r="G47" s="51">
        <f t="shared" si="22"/>
        <v>43215</v>
      </c>
      <c r="H47" s="51">
        <f t="shared" si="22"/>
        <v>43216</v>
      </c>
      <c r="I47" s="51">
        <f t="shared" si="22"/>
        <v>43217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>IF(J72=0,J71,((J63-J64-J66-J67-J65)/J63)/J72)</f>
        <v>1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43211</v>
      </c>
      <c r="D77" s="51">
        <f t="shared" ref="D77:I77" si="37">C77+1</f>
        <v>43212</v>
      </c>
      <c r="E77" s="51">
        <f t="shared" si="37"/>
        <v>43213</v>
      </c>
      <c r="F77" s="51">
        <f t="shared" si="37"/>
        <v>43214</v>
      </c>
      <c r="G77" s="51">
        <f t="shared" si="37"/>
        <v>43215</v>
      </c>
      <c r="H77" s="51">
        <f t="shared" si="37"/>
        <v>43216</v>
      </c>
      <c r="I77" s="51">
        <f t="shared" si="37"/>
        <v>43217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>IF(J88=0,J87,((J79-J80-J82-J83-J81)/J79)/J88)</f>
        <v>1</v>
      </c>
      <c r="K91" s="44">
        <f>IF(K88=0,K87,((K79-K80-K82-K83-K81)/K79)/K88)</f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  <c r="M98" s="31">
        <f>SUM(J82,I97)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ref="J105:K105" si="52">IF(J102=0,J101,((J93-J94-J96-J97-J95)/J93)/J102)</f>
        <v>1</v>
      </c>
      <c r="K105" s="44">
        <f t="shared" si="52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43211</v>
      </c>
      <c r="D107" s="51">
        <f t="shared" ref="D107:I107" si="53">C107+1</f>
        <v>43212</v>
      </c>
      <c r="E107" s="51">
        <f t="shared" si="53"/>
        <v>43213</v>
      </c>
      <c r="F107" s="51">
        <f t="shared" si="53"/>
        <v>43214</v>
      </c>
      <c r="G107" s="51">
        <f t="shared" si="53"/>
        <v>43215</v>
      </c>
      <c r="H107" s="51">
        <f t="shared" si="53"/>
        <v>43216</v>
      </c>
      <c r="I107" s="51">
        <f t="shared" si="53"/>
        <v>43217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4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4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4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4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4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5">C110+C112+C113</f>
        <v>0</v>
      </c>
      <c r="D114" s="30">
        <f t="shared" si="55"/>
        <v>0</v>
      </c>
      <c r="E114" s="30">
        <f t="shared" si="55"/>
        <v>0</v>
      </c>
      <c r="F114" s="30">
        <f t="shared" si="55"/>
        <v>0</v>
      </c>
      <c r="G114" s="30">
        <f t="shared" si="55"/>
        <v>0</v>
      </c>
      <c r="H114" s="30">
        <f t="shared" si="55"/>
        <v>0</v>
      </c>
      <c r="I114" s="30">
        <f t="shared" si="55"/>
        <v>0</v>
      </c>
      <c r="J114" s="36">
        <f t="shared" si="54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6">C109-C114</f>
        <v>24</v>
      </c>
      <c r="D115" s="30">
        <f t="shared" si="56"/>
        <v>24</v>
      </c>
      <c r="E115" s="30">
        <f t="shared" si="56"/>
        <v>24</v>
      </c>
      <c r="F115" s="30">
        <f t="shared" si="56"/>
        <v>24</v>
      </c>
      <c r="G115" s="30">
        <f t="shared" si="56"/>
        <v>24</v>
      </c>
      <c r="H115" s="30">
        <f t="shared" si="56"/>
        <v>24</v>
      </c>
      <c r="I115" s="30">
        <f t="shared" si="56"/>
        <v>24</v>
      </c>
      <c r="J115" s="36">
        <f t="shared" si="54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7">(D109-D110-D112-D113)/D109</f>
        <v>1</v>
      </c>
      <c r="E116" s="42">
        <f t="shared" si="57"/>
        <v>1</v>
      </c>
      <c r="F116" s="42">
        <f t="shared" si="57"/>
        <v>1</v>
      </c>
      <c r="G116" s="42">
        <f t="shared" si="57"/>
        <v>1</v>
      </c>
      <c r="H116" s="42">
        <f t="shared" si="57"/>
        <v>1</v>
      </c>
      <c r="I116" s="42">
        <f t="shared" si="57"/>
        <v>1</v>
      </c>
      <c r="J116" s="43">
        <f t="shared" ref="J116:K116" si="58">(J109-J110-J112-J113)/J109</f>
        <v>1</v>
      </c>
      <c r="K116" s="43">
        <f t="shared" si="58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9">(C109-C110-C112-C113-C111)/C109</f>
        <v>0</v>
      </c>
      <c r="D117" s="42">
        <f t="shared" si="59"/>
        <v>0</v>
      </c>
      <c r="E117" s="42">
        <f t="shared" si="59"/>
        <v>0</v>
      </c>
      <c r="F117" s="42">
        <f t="shared" si="59"/>
        <v>0</v>
      </c>
      <c r="G117" s="42">
        <f t="shared" si="59"/>
        <v>0</v>
      </c>
      <c r="H117" s="42">
        <f t="shared" si="59"/>
        <v>0</v>
      </c>
      <c r="I117" s="46">
        <f t="shared" si="59"/>
        <v>0</v>
      </c>
      <c r="J117" s="52">
        <f t="shared" ref="J117:K117" si="60">(J109-J110-J112-J113-J111)/J109</f>
        <v>0</v>
      </c>
      <c r="K117" s="47">
        <f t="shared" si="60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1">IF(C119&lt;1,C109,C109-C110-C111-C112-C113/C119)/24</f>
        <v>1</v>
      </c>
      <c r="D120" s="58">
        <f t="shared" si="61"/>
        <v>1</v>
      </c>
      <c r="E120" s="58">
        <f t="shared" si="61"/>
        <v>1</v>
      </c>
      <c r="F120" s="58">
        <f t="shared" si="61"/>
        <v>1</v>
      </c>
      <c r="G120" s="58">
        <f t="shared" si="61"/>
        <v>1</v>
      </c>
      <c r="H120" s="58">
        <f t="shared" si="61"/>
        <v>1</v>
      </c>
      <c r="I120" s="59">
        <f t="shared" si="61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2">IF(C118=0,C117,((C109-C110-C112-C113-C111)/C109)/C118)</f>
        <v>0</v>
      </c>
      <c r="D121" s="25">
        <f t="shared" si="62"/>
        <v>0</v>
      </c>
      <c r="E121" s="25">
        <f t="shared" si="62"/>
        <v>0</v>
      </c>
      <c r="F121" s="25">
        <f t="shared" si="62"/>
        <v>0</v>
      </c>
      <c r="G121" s="25">
        <f t="shared" si="62"/>
        <v>0</v>
      </c>
      <c r="H121" s="25">
        <f t="shared" si="62"/>
        <v>0</v>
      </c>
      <c r="I121" s="45">
        <f t="shared" si="62"/>
        <v>0</v>
      </c>
      <c r="J121" s="44">
        <f t="shared" ref="J121:K121" si="63">IF(J118=0,J117,((J109-J110-J112-J113-J111)/J109)/J118)</f>
        <v>0</v>
      </c>
      <c r="K121" s="44">
        <f t="shared" si="63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43211</v>
      </c>
      <c r="D123" s="51">
        <f t="shared" ref="D123:I123" si="64">C123+1</f>
        <v>43212</v>
      </c>
      <c r="E123" s="51">
        <f t="shared" si="64"/>
        <v>43213</v>
      </c>
      <c r="F123" s="51">
        <f t="shared" si="64"/>
        <v>43214</v>
      </c>
      <c r="G123" s="51">
        <f t="shared" si="64"/>
        <v>43215</v>
      </c>
      <c r="H123" s="51">
        <f t="shared" si="64"/>
        <v>43216</v>
      </c>
      <c r="I123" s="51">
        <f t="shared" si="64"/>
        <v>43217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5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5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5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5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5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6">C126+C128+C129</f>
        <v>24</v>
      </c>
      <c r="D130" s="30">
        <f t="shared" si="66"/>
        <v>24</v>
      </c>
      <c r="E130" s="30">
        <f t="shared" si="66"/>
        <v>24</v>
      </c>
      <c r="F130" s="30">
        <f t="shared" si="66"/>
        <v>24</v>
      </c>
      <c r="G130" s="30">
        <f t="shared" si="66"/>
        <v>24</v>
      </c>
      <c r="H130" s="30">
        <f t="shared" si="66"/>
        <v>24</v>
      </c>
      <c r="I130" s="30">
        <f t="shared" si="66"/>
        <v>24</v>
      </c>
      <c r="J130" s="36">
        <f t="shared" si="65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7">C125-C130</f>
        <v>0</v>
      </c>
      <c r="D131" s="30">
        <f t="shared" si="67"/>
        <v>0</v>
      </c>
      <c r="E131" s="30">
        <f t="shared" si="67"/>
        <v>0</v>
      </c>
      <c r="F131" s="30">
        <f t="shared" si="67"/>
        <v>0</v>
      </c>
      <c r="G131" s="30">
        <f t="shared" si="67"/>
        <v>0</v>
      </c>
      <c r="H131" s="30">
        <f t="shared" si="67"/>
        <v>0</v>
      </c>
      <c r="I131" s="30">
        <f t="shared" si="67"/>
        <v>0</v>
      </c>
      <c r="J131" s="36">
        <f t="shared" si="65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68">(D125-D126-D128-D129)/D125</f>
        <v>0</v>
      </c>
      <c r="E132" s="42">
        <f t="shared" si="68"/>
        <v>0</v>
      </c>
      <c r="F132" s="42">
        <f t="shared" si="68"/>
        <v>0</v>
      </c>
      <c r="G132" s="42">
        <f t="shared" si="68"/>
        <v>0</v>
      </c>
      <c r="H132" s="42">
        <f t="shared" si="68"/>
        <v>0</v>
      </c>
      <c r="I132" s="42">
        <f t="shared" si="68"/>
        <v>0</v>
      </c>
      <c r="J132" s="43">
        <f t="shared" ref="J132:K132" si="69">(J125-J126-J128-J129)/J125</f>
        <v>0</v>
      </c>
      <c r="K132" s="43">
        <f t="shared" si="69"/>
        <v>1</v>
      </c>
      <c r="L132" s="53">
        <f>AVERAGE(J132,J146,J160,J174,J188)</f>
        <v>0.4</v>
      </c>
      <c r="N132" s="31"/>
    </row>
    <row r="133" spans="1:14" x14ac:dyDescent="0.2">
      <c r="A133" s="14"/>
      <c r="B133" s="38" t="s">
        <v>19</v>
      </c>
      <c r="C133" s="42">
        <f t="shared" ref="C133:I133" si="70">(C125-C126-C128-C129-C127)/C125</f>
        <v>0</v>
      </c>
      <c r="D133" s="42">
        <f t="shared" si="70"/>
        <v>0</v>
      </c>
      <c r="E133" s="42">
        <f t="shared" si="70"/>
        <v>0</v>
      </c>
      <c r="F133" s="42">
        <f t="shared" si="70"/>
        <v>0</v>
      </c>
      <c r="G133" s="42">
        <f t="shared" si="70"/>
        <v>0</v>
      </c>
      <c r="H133" s="42">
        <f t="shared" si="70"/>
        <v>0</v>
      </c>
      <c r="I133" s="46">
        <f t="shared" si="70"/>
        <v>0</v>
      </c>
      <c r="J133" s="52">
        <f t="shared" ref="J133:K133" si="71">(J125-J126-J128-J129-J127)/J125</f>
        <v>0</v>
      </c>
      <c r="K133" s="47">
        <f t="shared" si="71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2">IF(C135&lt;1,C125,C125-C126-C127-C128-C129/C135)/24</f>
        <v>1</v>
      </c>
      <c r="D136" s="58">
        <f t="shared" si="72"/>
        <v>1</v>
      </c>
      <c r="E136" s="58">
        <f t="shared" si="72"/>
        <v>1</v>
      </c>
      <c r="F136" s="58">
        <f t="shared" si="72"/>
        <v>1</v>
      </c>
      <c r="G136" s="58">
        <f t="shared" si="72"/>
        <v>1</v>
      </c>
      <c r="H136" s="58">
        <f t="shared" si="72"/>
        <v>1</v>
      </c>
      <c r="I136" s="59">
        <f t="shared" si="72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3">IF(C134=0,C133,((C125-C126-C128-C129-C127)/C125)/C134)</f>
        <v>0</v>
      </c>
      <c r="D137" s="25">
        <f t="shared" si="73"/>
        <v>0</v>
      </c>
      <c r="E137" s="25">
        <f t="shared" si="73"/>
        <v>0</v>
      </c>
      <c r="F137" s="25">
        <f t="shared" si="73"/>
        <v>0</v>
      </c>
      <c r="G137" s="25">
        <f t="shared" si="73"/>
        <v>0</v>
      </c>
      <c r="H137" s="25">
        <f t="shared" si="73"/>
        <v>0</v>
      </c>
      <c r="I137" s="45">
        <f t="shared" si="73"/>
        <v>0</v>
      </c>
      <c r="J137" s="44">
        <f t="shared" ref="J137:K137" si="74">IF(J134=0,J133,((J125-J126-J128-J129-J127)/J125)/J134)</f>
        <v>0</v>
      </c>
      <c r="K137" s="44">
        <f t="shared" si="74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5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5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5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5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5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6">C140+C142+C143</f>
        <v>0</v>
      </c>
      <c r="D144" s="30">
        <f t="shared" si="76"/>
        <v>0</v>
      </c>
      <c r="E144" s="30">
        <f t="shared" si="76"/>
        <v>0</v>
      </c>
      <c r="F144" s="30">
        <f t="shared" si="76"/>
        <v>0</v>
      </c>
      <c r="G144" s="30">
        <f t="shared" si="76"/>
        <v>0</v>
      </c>
      <c r="H144" s="30">
        <f t="shared" si="76"/>
        <v>0</v>
      </c>
      <c r="I144" s="30">
        <f t="shared" si="76"/>
        <v>0</v>
      </c>
      <c r="J144" s="36">
        <f t="shared" si="75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7">C139-C144</f>
        <v>24</v>
      </c>
      <c r="D145" s="30">
        <f t="shared" si="77"/>
        <v>24</v>
      </c>
      <c r="E145" s="30">
        <f t="shared" si="77"/>
        <v>24</v>
      </c>
      <c r="F145" s="30">
        <f t="shared" si="77"/>
        <v>24</v>
      </c>
      <c r="G145" s="30">
        <f t="shared" si="77"/>
        <v>24</v>
      </c>
      <c r="H145" s="30">
        <f t="shared" si="77"/>
        <v>24</v>
      </c>
      <c r="I145" s="30">
        <f t="shared" si="77"/>
        <v>24</v>
      </c>
      <c r="J145" s="36">
        <f t="shared" si="75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8">(D139-D140-D142-D143)/D139</f>
        <v>1</v>
      </c>
      <c r="E146" s="42">
        <f t="shared" si="78"/>
        <v>1</v>
      </c>
      <c r="F146" s="42">
        <f t="shared" si="78"/>
        <v>1</v>
      </c>
      <c r="G146" s="42">
        <f t="shared" si="78"/>
        <v>1</v>
      </c>
      <c r="H146" s="42">
        <f t="shared" si="78"/>
        <v>1</v>
      </c>
      <c r="I146" s="42">
        <f t="shared" si="78"/>
        <v>1</v>
      </c>
      <c r="J146" s="43">
        <f t="shared" ref="J146:K146" si="79">(J139-J140-J142-J143)/J139</f>
        <v>1</v>
      </c>
      <c r="K146" s="43">
        <f t="shared" si="79"/>
        <v>1</v>
      </c>
    </row>
    <row r="147" spans="1:13" x14ac:dyDescent="0.2">
      <c r="A147" s="14"/>
      <c r="B147" s="38" t="s">
        <v>19</v>
      </c>
      <c r="C147" s="42">
        <f t="shared" ref="C147:I147" si="80">(C139-C140-C142-C143-C141)/C139</f>
        <v>0</v>
      </c>
      <c r="D147" s="42">
        <f t="shared" si="80"/>
        <v>0</v>
      </c>
      <c r="E147" s="42">
        <f t="shared" si="80"/>
        <v>0</v>
      </c>
      <c r="F147" s="42">
        <f t="shared" si="80"/>
        <v>0</v>
      </c>
      <c r="G147" s="42">
        <f t="shared" si="80"/>
        <v>0</v>
      </c>
      <c r="H147" s="42">
        <f t="shared" si="80"/>
        <v>0</v>
      </c>
      <c r="I147" s="46">
        <f t="shared" si="80"/>
        <v>0</v>
      </c>
      <c r="J147" s="52">
        <f t="shared" ref="J147:K147" si="81">(J139-J140-J142-J143-J141)/J139</f>
        <v>0</v>
      </c>
      <c r="K147" s="47">
        <f t="shared" si="81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2">IF(C149&lt;1,C139,C139-C140-C141-C142-C143/C149)/24</f>
        <v>1</v>
      </c>
      <c r="D150" s="58">
        <f t="shared" si="82"/>
        <v>1</v>
      </c>
      <c r="E150" s="58">
        <f t="shared" si="82"/>
        <v>1</v>
      </c>
      <c r="F150" s="58">
        <f t="shared" si="82"/>
        <v>1</v>
      </c>
      <c r="G150" s="58">
        <f t="shared" si="82"/>
        <v>1</v>
      </c>
      <c r="H150" s="58">
        <f t="shared" si="82"/>
        <v>1</v>
      </c>
      <c r="I150" s="59">
        <f t="shared" si="82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3">IF(C148=0,C147,((C139-C140-C142-C143-C141)/C139)/C148)</f>
        <v>0</v>
      </c>
      <c r="D151" s="25">
        <f t="shared" si="83"/>
        <v>0</v>
      </c>
      <c r="E151" s="25">
        <f t="shared" si="83"/>
        <v>0</v>
      </c>
      <c r="F151" s="25">
        <f t="shared" si="83"/>
        <v>0</v>
      </c>
      <c r="G151" s="25">
        <f t="shared" si="83"/>
        <v>0</v>
      </c>
      <c r="H151" s="25">
        <f t="shared" si="83"/>
        <v>0</v>
      </c>
      <c r="I151" s="45">
        <f t="shared" si="83"/>
        <v>0</v>
      </c>
      <c r="J151" s="44">
        <f t="shared" ref="J151:K151" si="84">IF(J148=0,J147,((J139-J140-J142-J143-J141)/J139)/J148)</f>
        <v>0</v>
      </c>
      <c r="K151" s="44">
        <f t="shared" si="8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6">C154+C156+C157</f>
        <v>0</v>
      </c>
      <c r="D158" s="30">
        <f t="shared" si="86"/>
        <v>0</v>
      </c>
      <c r="E158" s="30">
        <f t="shared" si="86"/>
        <v>0</v>
      </c>
      <c r="F158" s="30">
        <f t="shared" si="86"/>
        <v>0</v>
      </c>
      <c r="G158" s="30">
        <f t="shared" si="86"/>
        <v>0</v>
      </c>
      <c r="H158" s="30">
        <f t="shared" si="86"/>
        <v>0</v>
      </c>
      <c r="I158" s="30">
        <f t="shared" si="86"/>
        <v>0</v>
      </c>
      <c r="J158" s="36">
        <f t="shared" si="8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7">C153-C158</f>
        <v>24</v>
      </c>
      <c r="D159" s="30">
        <f t="shared" si="87"/>
        <v>24</v>
      </c>
      <c r="E159" s="30">
        <f t="shared" si="87"/>
        <v>24</v>
      </c>
      <c r="F159" s="30">
        <f t="shared" si="87"/>
        <v>24</v>
      </c>
      <c r="G159" s="30">
        <f t="shared" si="87"/>
        <v>24</v>
      </c>
      <c r="H159" s="30">
        <f t="shared" si="87"/>
        <v>24</v>
      </c>
      <c r="I159" s="30">
        <f t="shared" si="87"/>
        <v>24</v>
      </c>
      <c r="J159" s="36">
        <f t="shared" si="8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8">(D153-D154-D156-D157)/D153</f>
        <v>1</v>
      </c>
      <c r="E160" s="42">
        <f t="shared" si="88"/>
        <v>1</v>
      </c>
      <c r="F160" s="42">
        <f t="shared" si="88"/>
        <v>1</v>
      </c>
      <c r="G160" s="42">
        <f t="shared" si="88"/>
        <v>1</v>
      </c>
      <c r="H160" s="42">
        <f t="shared" si="88"/>
        <v>1</v>
      </c>
      <c r="I160" s="42">
        <f t="shared" si="88"/>
        <v>1</v>
      </c>
      <c r="J160" s="43">
        <f t="shared" ref="J160:K160" si="89">(J153-J154-J156-J157)/J153</f>
        <v>1</v>
      </c>
      <c r="K160" s="43">
        <f t="shared" si="89"/>
        <v>1</v>
      </c>
    </row>
    <row r="161" spans="1:15" x14ac:dyDescent="0.2">
      <c r="A161" s="14"/>
      <c r="B161" s="38" t="s">
        <v>19</v>
      </c>
      <c r="C161" s="42">
        <f t="shared" ref="C161:I161" si="90">(C153-C154-C156-C157-C155)/C153</f>
        <v>0</v>
      </c>
      <c r="D161" s="42">
        <f t="shared" si="90"/>
        <v>0</v>
      </c>
      <c r="E161" s="42">
        <f t="shared" si="90"/>
        <v>0</v>
      </c>
      <c r="F161" s="42">
        <f t="shared" si="90"/>
        <v>0</v>
      </c>
      <c r="G161" s="42">
        <f t="shared" si="90"/>
        <v>0</v>
      </c>
      <c r="H161" s="42">
        <f t="shared" si="90"/>
        <v>0</v>
      </c>
      <c r="I161" s="46">
        <f t="shared" si="90"/>
        <v>0</v>
      </c>
      <c r="J161" s="52">
        <f t="shared" ref="J161:K161" si="91">(J153-J154-J156-J157-J155)/J153</f>
        <v>0</v>
      </c>
      <c r="K161" s="47">
        <f t="shared" si="9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0</v>
      </c>
      <c r="D165" s="25">
        <f t="shared" si="93"/>
        <v>0</v>
      </c>
      <c r="E165" s="25">
        <f t="shared" si="93"/>
        <v>0</v>
      </c>
      <c r="F165" s="25">
        <f t="shared" si="93"/>
        <v>0</v>
      </c>
      <c r="G165" s="25">
        <f t="shared" si="93"/>
        <v>0</v>
      </c>
      <c r="H165" s="25">
        <f t="shared" si="93"/>
        <v>0</v>
      </c>
      <c r="I165" s="45">
        <f t="shared" si="93"/>
        <v>0</v>
      </c>
      <c r="J165" s="44">
        <f t="shared" ref="J165:K165" si="94">IF(J162=0,J161,((J153-J154-J156-J157-J155)/J153)/J162)</f>
        <v>0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95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5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24</v>
      </c>
      <c r="D172" s="30">
        <f t="shared" si="96"/>
        <v>24</v>
      </c>
      <c r="E172" s="30">
        <f t="shared" si="96"/>
        <v>24</v>
      </c>
      <c r="F172" s="30">
        <f t="shared" si="96"/>
        <v>24</v>
      </c>
      <c r="G172" s="30">
        <f t="shared" si="96"/>
        <v>24</v>
      </c>
      <c r="H172" s="30">
        <f t="shared" si="96"/>
        <v>24</v>
      </c>
      <c r="I172" s="30">
        <f t="shared" si="96"/>
        <v>24</v>
      </c>
      <c r="J172" s="36">
        <f t="shared" si="95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7">C167-C172</f>
        <v>0</v>
      </c>
      <c r="D173" s="30">
        <f t="shared" si="97"/>
        <v>0</v>
      </c>
      <c r="E173" s="30">
        <f t="shared" si="97"/>
        <v>0</v>
      </c>
      <c r="F173" s="30">
        <f t="shared" si="97"/>
        <v>0</v>
      </c>
      <c r="G173" s="30">
        <f t="shared" si="97"/>
        <v>0</v>
      </c>
      <c r="H173" s="30">
        <f t="shared" si="97"/>
        <v>0</v>
      </c>
      <c r="I173" s="30">
        <f t="shared" si="97"/>
        <v>0</v>
      </c>
      <c r="J173" s="36">
        <f t="shared" si="95"/>
        <v>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98">(D167-D168-D170-D171)/D167</f>
        <v>0</v>
      </c>
      <c r="E174" s="42">
        <f t="shared" si="98"/>
        <v>0</v>
      </c>
      <c r="F174" s="42">
        <f t="shared" si="98"/>
        <v>0</v>
      </c>
      <c r="G174" s="42">
        <f t="shared" si="98"/>
        <v>0</v>
      </c>
      <c r="H174" s="42">
        <f t="shared" si="98"/>
        <v>0</v>
      </c>
      <c r="I174" s="42">
        <f t="shared" si="98"/>
        <v>0</v>
      </c>
      <c r="J174" s="43">
        <f t="shared" ref="J174:K174" si="99">(J167-J168-J170-J171)/J167</f>
        <v>0</v>
      </c>
      <c r="K174" s="43">
        <f t="shared" si="99"/>
        <v>1</v>
      </c>
    </row>
    <row r="175" spans="1:15" x14ac:dyDescent="0.2">
      <c r="A175" s="14"/>
      <c r="B175" s="38" t="s">
        <v>19</v>
      </c>
      <c r="C175" s="42">
        <f t="shared" ref="C175:I175" si="100">(C167-C168-C170-C171-C169)/C167</f>
        <v>0</v>
      </c>
      <c r="D175" s="42">
        <f t="shared" si="100"/>
        <v>0</v>
      </c>
      <c r="E175" s="42">
        <f t="shared" si="100"/>
        <v>0</v>
      </c>
      <c r="F175" s="42">
        <f t="shared" si="100"/>
        <v>0</v>
      </c>
      <c r="G175" s="42">
        <f t="shared" si="100"/>
        <v>0</v>
      </c>
      <c r="H175" s="42">
        <f t="shared" si="100"/>
        <v>0</v>
      </c>
      <c r="I175" s="46">
        <f t="shared" si="100"/>
        <v>0</v>
      </c>
      <c r="J175" s="52">
        <f t="shared" ref="J175:K175" si="101">(J167-J168-J170-J171-J169)/J167</f>
        <v>0</v>
      </c>
      <c r="K175" s="47">
        <f t="shared" si="101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2">IF(C177&lt;1,C167,C167-C168-C169-C170-C171/C177)/24</f>
        <v>1</v>
      </c>
      <c r="D178" s="58">
        <f t="shared" si="102"/>
        <v>1</v>
      </c>
      <c r="E178" s="58">
        <f t="shared" si="102"/>
        <v>1</v>
      </c>
      <c r="F178" s="58">
        <f t="shared" si="102"/>
        <v>1</v>
      </c>
      <c r="G178" s="58">
        <f t="shared" si="102"/>
        <v>1</v>
      </c>
      <c r="H178" s="58">
        <f t="shared" si="102"/>
        <v>1</v>
      </c>
      <c r="I178" s="59">
        <f t="shared" si="10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3">IF(C176=0,C175,((C167-C168-C170-C171-C169)/C167)/C176)</f>
        <v>0</v>
      </c>
      <c r="D179" s="25">
        <f t="shared" si="103"/>
        <v>0</v>
      </c>
      <c r="E179" s="25">
        <f t="shared" si="103"/>
        <v>0</v>
      </c>
      <c r="F179" s="25">
        <f t="shared" si="103"/>
        <v>0</v>
      </c>
      <c r="G179" s="25">
        <f t="shared" si="103"/>
        <v>0</v>
      </c>
      <c r="H179" s="25">
        <f t="shared" si="103"/>
        <v>0</v>
      </c>
      <c r="I179" s="45">
        <f t="shared" si="103"/>
        <v>0</v>
      </c>
      <c r="J179" s="44">
        <f t="shared" ref="J179:K179" si="104">IF(J176=0,J175,((J167-J168-J170-J171-J169)/J167)/J176)</f>
        <v>0</v>
      </c>
      <c r="K179" s="44">
        <f t="shared" si="10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05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5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6">C182+C184+C185</f>
        <v>24</v>
      </c>
      <c r="D186" s="30">
        <f t="shared" si="106"/>
        <v>24</v>
      </c>
      <c r="E186" s="30">
        <f t="shared" si="106"/>
        <v>24</v>
      </c>
      <c r="F186" s="30">
        <f t="shared" si="106"/>
        <v>24</v>
      </c>
      <c r="G186" s="30">
        <f t="shared" si="106"/>
        <v>24</v>
      </c>
      <c r="H186" s="30">
        <f t="shared" si="106"/>
        <v>24</v>
      </c>
      <c r="I186" s="30">
        <f t="shared" si="106"/>
        <v>24</v>
      </c>
      <c r="J186" s="36">
        <f t="shared" si="105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7">C181-C186</f>
        <v>0</v>
      </c>
      <c r="D187" s="30">
        <f t="shared" si="107"/>
        <v>0</v>
      </c>
      <c r="E187" s="30">
        <f t="shared" si="107"/>
        <v>0</v>
      </c>
      <c r="F187" s="30">
        <f t="shared" si="107"/>
        <v>0</v>
      </c>
      <c r="G187" s="30">
        <f t="shared" si="107"/>
        <v>0</v>
      </c>
      <c r="H187" s="30">
        <f t="shared" si="107"/>
        <v>0</v>
      </c>
      <c r="I187" s="30">
        <f t="shared" si="107"/>
        <v>0</v>
      </c>
      <c r="J187" s="36">
        <f t="shared" si="105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08">(D181-D182-D184-D185)/D181</f>
        <v>0</v>
      </c>
      <c r="E188" s="42">
        <f t="shared" si="108"/>
        <v>0</v>
      </c>
      <c r="F188" s="42">
        <f t="shared" si="108"/>
        <v>0</v>
      </c>
      <c r="G188" s="42">
        <f t="shared" si="108"/>
        <v>0</v>
      </c>
      <c r="H188" s="42">
        <f t="shared" si="108"/>
        <v>0</v>
      </c>
      <c r="I188" s="42">
        <f t="shared" si="108"/>
        <v>0</v>
      </c>
      <c r="J188" s="43">
        <f t="shared" ref="J188:K188" si="109">(J181-J182-J184-J185)/J181</f>
        <v>0</v>
      </c>
      <c r="K188" s="43">
        <f t="shared" si="109"/>
        <v>1</v>
      </c>
    </row>
    <row r="189" spans="1:13" x14ac:dyDescent="0.2">
      <c r="A189" s="14"/>
      <c r="B189" s="38" t="s">
        <v>19</v>
      </c>
      <c r="C189" s="42">
        <f t="shared" ref="C189:I189" si="110">(C181-C182-C184-C185-C183)/C181</f>
        <v>0</v>
      </c>
      <c r="D189" s="42">
        <f t="shared" si="110"/>
        <v>0</v>
      </c>
      <c r="E189" s="42">
        <f t="shared" si="110"/>
        <v>0</v>
      </c>
      <c r="F189" s="42">
        <f t="shared" si="110"/>
        <v>0</v>
      </c>
      <c r="G189" s="42">
        <f t="shared" si="110"/>
        <v>0</v>
      </c>
      <c r="H189" s="42">
        <f t="shared" si="110"/>
        <v>0</v>
      </c>
      <c r="I189" s="46">
        <f t="shared" si="110"/>
        <v>0</v>
      </c>
      <c r="J189" s="52">
        <f t="shared" ref="J189:K189" si="111">(J181-J182-J184-J185-J183)/J181</f>
        <v>0</v>
      </c>
      <c r="K189" s="47">
        <f t="shared" si="11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AVERAGE(J188,J174,J160,J146,J132,J116)</f>
        <v>0.5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4"/>
  <dimension ref="A1:O194"/>
  <sheetViews>
    <sheetView showGridLines="0" zoomScaleNormal="100" workbookViewId="0">
      <selection activeCell="I97" sqref="I9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Week17!F1+1</f>
        <v>18</v>
      </c>
      <c r="G1" s="62">
        <f>Week17!G1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Week17!I3+1</f>
        <v>43218</v>
      </c>
      <c r="D3" s="51">
        <f t="shared" ref="D3:I3" si="0">C3+1</f>
        <v>43219</v>
      </c>
      <c r="E3" s="51">
        <f t="shared" si="0"/>
        <v>43220</v>
      </c>
      <c r="F3" s="51">
        <f t="shared" si="0"/>
        <v>43221</v>
      </c>
      <c r="G3" s="51">
        <f t="shared" si="0"/>
        <v>43222</v>
      </c>
      <c r="H3" s="51">
        <f t="shared" si="0"/>
        <v>43223</v>
      </c>
      <c r="I3" s="51">
        <f t="shared" si="0"/>
        <v>43224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0.98815476190476192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  <c r="M19" s="53">
        <f>AVERAGE(J12,J26,J40,J56,J70,J86,J100)</f>
        <v>0.98815476190476192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  <c r="O20" s="4">
        <v>47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v>45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O22" s="4">
        <v>35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  <c r="O23" s="4">
        <v>60</v>
      </c>
    </row>
    <row r="24" spans="1:15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  <c r="O24" s="4">
        <f>O22/O23</f>
        <v>0.58333333333333337</v>
      </c>
    </row>
    <row r="25" spans="1:15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43218</v>
      </c>
      <c r="D47" s="51">
        <f t="shared" ref="D47:I47" si="27">C47+1</f>
        <v>43219</v>
      </c>
      <c r="E47" s="51">
        <f t="shared" si="27"/>
        <v>43220</v>
      </c>
      <c r="F47" s="51">
        <f t="shared" si="27"/>
        <v>43221</v>
      </c>
      <c r="G47" s="51">
        <f t="shared" si="27"/>
        <v>43222</v>
      </c>
      <c r="H47" s="51">
        <f t="shared" si="27"/>
        <v>43223</v>
      </c>
      <c r="I47" s="51">
        <f t="shared" si="27"/>
        <v>43224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  <c r="N51" s="4">
        <f>9/60</f>
        <v>0.15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4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43218</v>
      </c>
      <c r="D77" s="51">
        <f t="shared" ref="D77:I77" si="44">C77+1</f>
        <v>43219</v>
      </c>
      <c r="E77" s="51">
        <f t="shared" si="44"/>
        <v>43220</v>
      </c>
      <c r="F77" s="51">
        <f t="shared" si="44"/>
        <v>43221</v>
      </c>
      <c r="G77" s="51">
        <f t="shared" si="44"/>
        <v>43222</v>
      </c>
      <c r="H77" s="51">
        <f t="shared" si="44"/>
        <v>43223</v>
      </c>
      <c r="I77" s="51">
        <f t="shared" si="44"/>
        <v>43224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0.95854166666666663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0.95854166666666663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13.93</v>
      </c>
      <c r="J97" s="35">
        <f t="shared" si="53"/>
        <v>13.93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13.93</v>
      </c>
      <c r="J98" s="36">
        <f t="shared" si="53"/>
        <v>13.93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10.07</v>
      </c>
      <c r="J99" s="36">
        <f t="shared" si="53"/>
        <v>154.07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0.41958333333333336</v>
      </c>
      <c r="J100" s="43">
        <f>(J93-J94-J96-J97)/J93</f>
        <v>0.91708333333333325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0.41958333333333336</v>
      </c>
      <c r="J101" s="52">
        <f>(J93-J94-J96-J97-J95)/J93</f>
        <v>0.91708333333333325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1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0.41958333333333336</v>
      </c>
      <c r="J104" s="60">
        <f>SUM(C104:I104)</f>
        <v>6.4195833333333336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0.41958333333333336</v>
      </c>
      <c r="J105" s="44">
        <f t="shared" ref="J105:K105" si="60">IF(J102=0,J101,((J93-J94-J96-J97-J95)/J93)/J102)</f>
        <v>0.91708333333333325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43218</v>
      </c>
      <c r="D107" s="51">
        <f t="shared" ref="D107:I107" si="61">C107+1</f>
        <v>43219</v>
      </c>
      <c r="E107" s="51">
        <f t="shared" si="61"/>
        <v>43220</v>
      </c>
      <c r="F107" s="51">
        <f t="shared" si="61"/>
        <v>43221</v>
      </c>
      <c r="G107" s="51">
        <f t="shared" si="61"/>
        <v>43222</v>
      </c>
      <c r="H107" s="51">
        <f t="shared" si="61"/>
        <v>43223</v>
      </c>
      <c r="I107" s="51">
        <f t="shared" si="61"/>
        <v>43224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43218</v>
      </c>
      <c r="D123" s="51">
        <f t="shared" ref="D123:I123" si="72">C123+1</f>
        <v>43219</v>
      </c>
      <c r="E123" s="51">
        <f t="shared" si="72"/>
        <v>43220</v>
      </c>
      <c r="F123" s="51">
        <f t="shared" si="72"/>
        <v>43221</v>
      </c>
      <c r="G123" s="51">
        <f t="shared" si="72"/>
        <v>43222</v>
      </c>
      <c r="H123" s="51">
        <f t="shared" si="72"/>
        <v>43223</v>
      </c>
      <c r="I123" s="51">
        <f t="shared" si="72"/>
        <v>43224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>(J125-J126-J128-J129)/J125</f>
        <v>0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0.95854166666666663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0.95854166666666663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5"/>
  <dimension ref="A1:O194"/>
  <sheetViews>
    <sheetView showGridLines="0" zoomScaleNormal="100" workbookViewId="0">
      <selection activeCell="F9" sqref="F9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Week18!F1+1</f>
        <v>19</v>
      </c>
      <c r="G1" s="62">
        <f>Week18!G1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Week18!I3+1</f>
        <v>43225</v>
      </c>
      <c r="D3" s="51">
        <f t="shared" ref="D3:I3" si="0">C3+1</f>
        <v>43226</v>
      </c>
      <c r="E3" s="51">
        <f t="shared" si="0"/>
        <v>43227</v>
      </c>
      <c r="F3" s="51">
        <f t="shared" si="0"/>
        <v>43228</v>
      </c>
      <c r="G3" s="51">
        <f t="shared" si="0"/>
        <v>43229</v>
      </c>
      <c r="H3" s="51">
        <f t="shared" si="0"/>
        <v>43230</v>
      </c>
      <c r="I3" s="51">
        <f t="shared" si="0"/>
        <v>43231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0.13</v>
      </c>
      <c r="G9" s="29">
        <v>0</v>
      </c>
      <c r="H9" s="29">
        <v>0</v>
      </c>
      <c r="I9" s="29">
        <v>0</v>
      </c>
      <c r="J9" s="33">
        <f t="shared" si="1"/>
        <v>0.13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0.13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0.13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23.87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167.87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0.99458333333333337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0.99922619047619055</v>
      </c>
      <c r="K12" s="43">
        <f t="shared" si="5"/>
        <v>1</v>
      </c>
      <c r="L12" s="53">
        <f>AVERAGE(J12,J26,J40)</f>
        <v>0.98769841269841274</v>
      </c>
      <c r="N12" s="53">
        <f>AVERAGE(J12,J26,J40,J56,J70,J86,J100)</f>
        <v>0.99075680272108857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0.99458333333333337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0.99922619047619055</v>
      </c>
      <c r="K13" s="47">
        <f t="shared" si="7"/>
        <v>1</v>
      </c>
      <c r="L13" s="53">
        <f>AVERAGE(J13,J27,J41)</f>
        <v>0.98769841269841274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0.99458333333333337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0.99922619047619055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5.87</v>
      </c>
      <c r="G20" s="29">
        <v>0</v>
      </c>
      <c r="H20" s="29">
        <v>0</v>
      </c>
      <c r="I20" s="29">
        <v>0</v>
      </c>
      <c r="J20" s="35">
        <f t="shared" si="11"/>
        <v>5.87</v>
      </c>
      <c r="K20" s="35">
        <v>0</v>
      </c>
      <c r="N20" s="4">
        <f>15/60</f>
        <v>0.25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5.87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5.87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18.13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162.13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0.75541666666666663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0.96505952380952376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0.75541666666666663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0.96505952380952376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0.75541666666666663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0.96505952380952376</v>
      </c>
      <c r="K31" s="44">
        <f t="shared" si="18"/>
        <v>1</v>
      </c>
      <c r="L31" s="55">
        <f>(J28+J40+J56+J72+J116)/5</f>
        <v>0.59875000000000012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0.2</v>
      </c>
      <c r="G37" s="29">
        <v>0</v>
      </c>
      <c r="H37" s="29">
        <v>0</v>
      </c>
      <c r="I37" s="29">
        <v>0</v>
      </c>
      <c r="J37" s="33">
        <f t="shared" si="19"/>
        <v>0.2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0.2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0.2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23.8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0.9916666666666667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0.99880952380952392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0.9916666666666667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0.99880952380952392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0.9916666666666667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0.99880952380952392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43225</v>
      </c>
      <c r="D47" s="51">
        <f t="shared" ref="D47:I47" si="27">C47+1</f>
        <v>43226</v>
      </c>
      <c r="E47" s="51">
        <f t="shared" si="27"/>
        <v>43227</v>
      </c>
      <c r="F47" s="51">
        <f t="shared" si="27"/>
        <v>43228</v>
      </c>
      <c r="G47" s="51">
        <f t="shared" si="27"/>
        <v>43229</v>
      </c>
      <c r="H47" s="51">
        <f t="shared" si="27"/>
        <v>43230</v>
      </c>
      <c r="I47" s="51">
        <f t="shared" si="27"/>
        <v>43231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0.85</v>
      </c>
      <c r="G53" s="29">
        <v>0</v>
      </c>
      <c r="H53" s="29">
        <v>0</v>
      </c>
      <c r="I53" s="29">
        <v>0</v>
      </c>
      <c r="J53" s="35">
        <f t="shared" si="28"/>
        <v>0.85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0.85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0.85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23.15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167.15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0.96458333333333324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0.99494047619047621</v>
      </c>
      <c r="K56" s="43">
        <f>(K49-K50-K52-K53)/K49</f>
        <v>1</v>
      </c>
      <c r="L56" s="53">
        <f>AVERAGE(J56,J70)</f>
        <v>0.99395833333333328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0.96458333333333324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0.99494047619047621</v>
      </c>
      <c r="K57" s="47">
        <f>(K49-K50-K52-K53-K51)/K49</f>
        <v>1</v>
      </c>
      <c r="L57" s="53">
        <f>AVERAGE(J57,J71)</f>
        <v>0.99395833333333328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0.96458333333333324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0.99494047619047621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1.18</v>
      </c>
      <c r="G67" s="29">
        <v>0</v>
      </c>
      <c r="H67" s="29">
        <v>0</v>
      </c>
      <c r="I67" s="29">
        <v>0</v>
      </c>
      <c r="J67" s="35">
        <f t="shared" si="36"/>
        <v>1.18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1.18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1.18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22.82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166.82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0.95083333333333331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0.99297619047619046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0.95083333333333331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0.99297619047619046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0.95083333333333331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0.99297619047619046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43225</v>
      </c>
      <c r="D77" s="51">
        <f t="shared" ref="D77:I77" si="44">C77+1</f>
        <v>43226</v>
      </c>
      <c r="E77" s="51">
        <f t="shared" si="44"/>
        <v>43227</v>
      </c>
      <c r="F77" s="51">
        <f t="shared" si="44"/>
        <v>43228</v>
      </c>
      <c r="G77" s="51">
        <f t="shared" si="44"/>
        <v>43229</v>
      </c>
      <c r="H77" s="51">
        <f t="shared" si="44"/>
        <v>43230</v>
      </c>
      <c r="I77" s="51">
        <f t="shared" si="44"/>
        <v>43231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1.27</v>
      </c>
      <c r="G83" s="29">
        <v>0</v>
      </c>
      <c r="H83" s="29">
        <v>0</v>
      </c>
      <c r="I83" s="29">
        <v>0</v>
      </c>
      <c r="J83" s="35">
        <f t="shared" si="45"/>
        <v>1.27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1.27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1.27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22.73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166.73000000000002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0.94708333333333339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0.99244047619047615</v>
      </c>
      <c r="K86" s="43">
        <f>(K79-K80-K82-K83)/K79</f>
        <v>1</v>
      </c>
      <c r="L86" s="53">
        <f>AVERAGE(J86,J100)</f>
        <v>0.9921428571428571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0.94708333333333339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0.99244047619047615</v>
      </c>
      <c r="K87" s="47">
        <f>(K79-K80-K82-K83-K81)/K79</f>
        <v>1</v>
      </c>
      <c r="L87" s="53">
        <f>AVERAGE(J87,J101)</f>
        <v>0.9921428571428571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0.94708333333333339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0.99244047619047615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1.37</v>
      </c>
      <c r="G97" s="29">
        <v>0</v>
      </c>
      <c r="H97" s="29">
        <v>0</v>
      </c>
      <c r="I97" s="29">
        <v>0</v>
      </c>
      <c r="J97" s="35">
        <f t="shared" si="53"/>
        <v>1.37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1.37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1.37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22.63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166.63</v>
      </c>
      <c r="K99" s="36">
        <f>K93-K98</f>
        <v>168</v>
      </c>
      <c r="M99" s="4">
        <f>38/60</f>
        <v>0.6333333333333333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0.94291666666666663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0.99184523809523806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0.94291666666666663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0.99184523809523806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0.94291666666666663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0.99184523809523806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43225</v>
      </c>
      <c r="D107" s="51">
        <f t="shared" ref="D107:I107" si="61">C107+1</f>
        <v>43226</v>
      </c>
      <c r="E107" s="51">
        <f t="shared" si="61"/>
        <v>43227</v>
      </c>
      <c r="F107" s="51">
        <f t="shared" si="61"/>
        <v>43228</v>
      </c>
      <c r="G107" s="51">
        <f t="shared" si="61"/>
        <v>43229</v>
      </c>
      <c r="H107" s="51">
        <f t="shared" si="61"/>
        <v>43230</v>
      </c>
      <c r="I107" s="51">
        <f t="shared" si="61"/>
        <v>43231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43225</v>
      </c>
      <c r="D123" s="51">
        <f t="shared" ref="D123:I123" si="70">C123+1</f>
        <v>43226</v>
      </c>
      <c r="E123" s="51">
        <f t="shared" si="70"/>
        <v>43227</v>
      </c>
      <c r="F123" s="51">
        <f t="shared" si="70"/>
        <v>43228</v>
      </c>
      <c r="G123" s="51">
        <f t="shared" si="70"/>
        <v>43229</v>
      </c>
      <c r="H123" s="51">
        <f t="shared" si="70"/>
        <v>43230</v>
      </c>
      <c r="I123" s="51">
        <f t="shared" si="70"/>
        <v>43231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 t="shared" ref="J132:K132" si="75">(J125-J126-J128-J129)/J125</f>
        <v>1</v>
      </c>
      <c r="K132" s="43">
        <f t="shared" si="7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6">(C125-C126-C128-C129-C127)/C125</f>
        <v>0</v>
      </c>
      <c r="D133" s="42">
        <f t="shared" si="76"/>
        <v>0</v>
      </c>
      <c r="E133" s="42">
        <f t="shared" si="76"/>
        <v>0</v>
      </c>
      <c r="F133" s="42">
        <f t="shared" si="76"/>
        <v>0</v>
      </c>
      <c r="G133" s="42">
        <f t="shared" si="76"/>
        <v>0</v>
      </c>
      <c r="H133" s="42">
        <f t="shared" si="76"/>
        <v>0</v>
      </c>
      <c r="I133" s="46">
        <f t="shared" si="76"/>
        <v>0</v>
      </c>
      <c r="J133" s="52">
        <f t="shared" ref="J133:K133" si="77">(J125-J126-J128-J129-J127)/J125</f>
        <v>0</v>
      </c>
      <c r="K133" s="47">
        <f t="shared" si="7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0.9921428571428571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0.9921428571428571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6"/>
  <dimension ref="A1:O196"/>
  <sheetViews>
    <sheetView showGridLines="0" zoomScaleNormal="100" workbookViewId="0">
      <selection activeCell="F64" sqref="F6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Week19!F1+1</f>
        <v>20</v>
      </c>
      <c r="G1" s="62">
        <f>Week19!G1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Week19!I3+1</f>
        <v>43232</v>
      </c>
      <c r="D3" s="51">
        <f t="shared" ref="D3:I3" si="0">C3+1</f>
        <v>43233</v>
      </c>
      <c r="E3" s="51">
        <f t="shared" si="0"/>
        <v>43234</v>
      </c>
      <c r="F3" s="51">
        <f t="shared" si="0"/>
        <v>43235</v>
      </c>
      <c r="G3" s="51">
        <f t="shared" si="0"/>
        <v>43236</v>
      </c>
      <c r="H3" s="51">
        <f t="shared" si="0"/>
        <v>43237</v>
      </c>
      <c r="I3" s="51">
        <f t="shared" si="0"/>
        <v>43238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0.99477040816326523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43232</v>
      </c>
      <c r="D47" s="51">
        <f t="shared" ref="D47:I47" si="27">C47+1</f>
        <v>43233</v>
      </c>
      <c r="E47" s="51">
        <f t="shared" si="27"/>
        <v>43234</v>
      </c>
      <c r="F47" s="51">
        <f t="shared" si="27"/>
        <v>43235</v>
      </c>
      <c r="G47" s="51">
        <f t="shared" si="27"/>
        <v>43236</v>
      </c>
      <c r="H47" s="51">
        <f t="shared" si="27"/>
        <v>43237</v>
      </c>
      <c r="I47" s="51">
        <f t="shared" si="27"/>
        <v>43238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0.98169642857142858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0.98169642857142858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6.15</v>
      </c>
      <c r="G64" s="29">
        <v>0</v>
      </c>
      <c r="H64" s="29">
        <v>0</v>
      </c>
      <c r="I64" s="29">
        <v>0</v>
      </c>
      <c r="J64" s="35">
        <f t="shared" si="36"/>
        <v>6.15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6.15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6.15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17.850000000000001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161.85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0.74375000000000002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0.96339285714285716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0.74375000000000002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0.96339285714285716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0.74375000000000002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0.96339285714285716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43232</v>
      </c>
      <c r="D77" s="51">
        <f t="shared" ref="D77:I77" si="44">C77+1</f>
        <v>43233</v>
      </c>
      <c r="E77" s="51">
        <f t="shared" si="44"/>
        <v>43234</v>
      </c>
      <c r="F77" s="51">
        <f t="shared" si="44"/>
        <v>43235</v>
      </c>
      <c r="G77" s="51">
        <f t="shared" si="44"/>
        <v>43236</v>
      </c>
      <c r="H77" s="51">
        <f t="shared" si="44"/>
        <v>43237</v>
      </c>
      <c r="I77" s="51">
        <f t="shared" si="44"/>
        <v>43238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L102" s="53">
        <f>AVERAGE(J100,J86,J70,J56,J40,J26,J12)</f>
        <v>0.99477040816326523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43232</v>
      </c>
      <c r="D107" s="51">
        <f t="shared" ref="D107:I107" si="61">C107+1</f>
        <v>43233</v>
      </c>
      <c r="E107" s="51">
        <f t="shared" si="61"/>
        <v>43234</v>
      </c>
      <c r="F107" s="51">
        <f t="shared" si="61"/>
        <v>43235</v>
      </c>
      <c r="G107" s="51">
        <f t="shared" si="61"/>
        <v>43236</v>
      </c>
      <c r="H107" s="51">
        <f t="shared" si="61"/>
        <v>43237</v>
      </c>
      <c r="I107" s="51">
        <f t="shared" si="61"/>
        <v>43238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43232</v>
      </c>
      <c r="D123" s="51">
        <f t="shared" ref="D123:I123" si="70">C123+1</f>
        <v>43233</v>
      </c>
      <c r="E123" s="51">
        <f t="shared" si="70"/>
        <v>43234</v>
      </c>
      <c r="F123" s="51">
        <f t="shared" si="70"/>
        <v>43235</v>
      </c>
      <c r="G123" s="51">
        <f t="shared" si="70"/>
        <v>43236</v>
      </c>
      <c r="H123" s="51">
        <f t="shared" si="70"/>
        <v>43237</v>
      </c>
      <c r="I123" s="51">
        <f t="shared" si="70"/>
        <v>43238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 t="shared" ref="J146:K146" si="83">(J139-J140-J142-J143)/J139</f>
        <v>1</v>
      </c>
      <c r="K146" s="43">
        <f t="shared" si="83"/>
        <v>1</v>
      </c>
    </row>
    <row r="147" spans="1:13" x14ac:dyDescent="0.2">
      <c r="A147" s="14"/>
      <c r="B147" s="38" t="s">
        <v>19</v>
      </c>
      <c r="C147" s="42">
        <f t="shared" ref="C147:I147" si="84">(C139-C140-C142-C143-C141)/C139</f>
        <v>0</v>
      </c>
      <c r="D147" s="42">
        <f t="shared" si="84"/>
        <v>0</v>
      </c>
      <c r="E147" s="42">
        <f t="shared" si="84"/>
        <v>0</v>
      </c>
      <c r="F147" s="42">
        <f t="shared" si="84"/>
        <v>0</v>
      </c>
      <c r="G147" s="42">
        <f t="shared" si="84"/>
        <v>0</v>
      </c>
      <c r="H147" s="42">
        <f t="shared" si="84"/>
        <v>0</v>
      </c>
      <c r="I147" s="46">
        <f t="shared" si="84"/>
        <v>0</v>
      </c>
      <c r="J147" s="52">
        <f t="shared" ref="J147:K147" si="85">(J139-J140-J142-J143-J141)/J139</f>
        <v>0</v>
      </c>
      <c r="K147" s="47">
        <f t="shared" si="85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 t="shared" ref="J160:K160" si="93">(J153-J154-J156-J157)/J153</f>
        <v>1</v>
      </c>
      <c r="K160" s="43">
        <f t="shared" si="93"/>
        <v>1</v>
      </c>
    </row>
    <row r="161" spans="1:15" x14ac:dyDescent="0.2">
      <c r="A161" s="14"/>
      <c r="B161" s="38" t="s">
        <v>19</v>
      </c>
      <c r="C161" s="42">
        <f t="shared" ref="C161:I161" si="94">(C153-C154-C156-C157-C155)/C153</f>
        <v>0</v>
      </c>
      <c r="D161" s="42">
        <f t="shared" si="94"/>
        <v>0</v>
      </c>
      <c r="E161" s="42">
        <f t="shared" si="94"/>
        <v>0</v>
      </c>
      <c r="F161" s="42">
        <f t="shared" si="94"/>
        <v>0</v>
      </c>
      <c r="G161" s="42">
        <f t="shared" si="94"/>
        <v>0</v>
      </c>
      <c r="H161" s="42">
        <f t="shared" si="94"/>
        <v>0</v>
      </c>
      <c r="I161" s="46">
        <f t="shared" si="94"/>
        <v>0</v>
      </c>
      <c r="J161" s="52">
        <f t="shared" ref="J161:K161" si="95">(J153-J154-J156-J157-J155)/J153</f>
        <v>0</v>
      </c>
      <c r="K161" s="47">
        <f t="shared" si="9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3">(C167-C168-C170-C171-C169)/C167</f>
        <v>0</v>
      </c>
      <c r="D175" s="42">
        <f t="shared" si="103"/>
        <v>0</v>
      </c>
      <c r="E175" s="42">
        <f t="shared" si="103"/>
        <v>0</v>
      </c>
      <c r="F175" s="42">
        <f t="shared" si="103"/>
        <v>0</v>
      </c>
      <c r="G175" s="42">
        <f t="shared" si="103"/>
        <v>0</v>
      </c>
      <c r="H175" s="42">
        <f t="shared" si="103"/>
        <v>0</v>
      </c>
      <c r="I175" s="46">
        <f t="shared" si="103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0</v>
      </c>
      <c r="D189" s="42">
        <f t="shared" si="111"/>
        <v>0</v>
      </c>
      <c r="E189" s="42">
        <f t="shared" si="111"/>
        <v>0</v>
      </c>
      <c r="F189" s="42">
        <f t="shared" si="111"/>
        <v>0</v>
      </c>
      <c r="G189" s="42">
        <f t="shared" si="111"/>
        <v>0</v>
      </c>
      <c r="H189" s="42">
        <f t="shared" si="111"/>
        <v>0</v>
      </c>
      <c r="I189" s="46">
        <f t="shared" si="111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7"/>
  <dimension ref="A1:P194"/>
  <sheetViews>
    <sheetView showGridLines="0" zoomScaleNormal="100" workbookViewId="0">
      <selection activeCell="H17" sqref="H1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Week20!F1+1</f>
        <v>21</v>
      </c>
      <c r="G1" s="62">
        <f>Week20!G1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Week20!I3+1</f>
        <v>43239</v>
      </c>
      <c r="D3" s="51">
        <f t="shared" ref="D3:I3" si="0">C3+1</f>
        <v>43240</v>
      </c>
      <c r="E3" s="51">
        <f t="shared" si="0"/>
        <v>43241</v>
      </c>
      <c r="F3" s="51">
        <f t="shared" si="0"/>
        <v>43242</v>
      </c>
      <c r="G3" s="51">
        <f t="shared" si="0"/>
        <v>43243</v>
      </c>
      <c r="H3" s="51">
        <f t="shared" si="0"/>
        <v>43244</v>
      </c>
      <c r="I3" s="51">
        <f t="shared" si="0"/>
        <v>43245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O12" s="53">
        <f>AVERAGE(J70,J12,J26,J40,J56,J86,J100)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6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  <c r="O17" s="53">
        <f>AVERAGE(J12,J26,J40,J40,J56,J70,J86,J100)</f>
        <v>1</v>
      </c>
    </row>
    <row r="18" spans="1:16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  <c r="N18" s="31">
        <f>SUM(I6,I20)</f>
        <v>0</v>
      </c>
    </row>
    <row r="19" spans="1:16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6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6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6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P22" s="4">
        <f>3.14*144</f>
        <v>452.16</v>
      </c>
    </row>
    <row r="23" spans="1:16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6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6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6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6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6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6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6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6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  <c r="P31" s="4">
        <f>144/7</f>
        <v>20.571428571428573</v>
      </c>
    </row>
    <row r="32" spans="1:16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43239</v>
      </c>
      <c r="D47" s="51">
        <f t="shared" ref="D47:I47" si="27">C47+1</f>
        <v>43240</v>
      </c>
      <c r="E47" s="51">
        <f t="shared" si="27"/>
        <v>43241</v>
      </c>
      <c r="F47" s="51">
        <f t="shared" si="27"/>
        <v>43242</v>
      </c>
      <c r="G47" s="51">
        <f t="shared" si="27"/>
        <v>43243</v>
      </c>
      <c r="H47" s="51">
        <f t="shared" si="27"/>
        <v>43244</v>
      </c>
      <c r="I47" s="51">
        <f t="shared" si="27"/>
        <v>43245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43239</v>
      </c>
      <c r="D77" s="51">
        <f t="shared" ref="D77:I77" si="44">C77+1</f>
        <v>43240</v>
      </c>
      <c r="E77" s="51">
        <f t="shared" si="44"/>
        <v>43241</v>
      </c>
      <c r="F77" s="51">
        <f t="shared" si="44"/>
        <v>43242</v>
      </c>
      <c r="G77" s="51">
        <f t="shared" si="44"/>
        <v>43243</v>
      </c>
      <c r="H77" s="51">
        <f t="shared" si="44"/>
        <v>43244</v>
      </c>
      <c r="I77" s="51">
        <f t="shared" si="44"/>
        <v>43245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3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  <c r="M94" s="4" t="s">
        <v>29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  <c r="M101" s="53">
        <f>AVERAGE(J100,J86,J70,J56,J40,J26,J12)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43239</v>
      </c>
      <c r="D107" s="51">
        <f t="shared" ref="D107:I107" si="61">C107+1</f>
        <v>43240</v>
      </c>
      <c r="E107" s="51">
        <f t="shared" si="61"/>
        <v>43241</v>
      </c>
      <c r="F107" s="51">
        <f t="shared" si="61"/>
        <v>43242</v>
      </c>
      <c r="G107" s="51">
        <f t="shared" si="61"/>
        <v>43243</v>
      </c>
      <c r="H107" s="51">
        <f t="shared" si="61"/>
        <v>43244</v>
      </c>
      <c r="I107" s="51">
        <f t="shared" si="61"/>
        <v>43245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43239</v>
      </c>
      <c r="D123" s="51">
        <f t="shared" ref="D123:I123" si="72">C123+1</f>
        <v>43240</v>
      </c>
      <c r="E123" s="51">
        <f t="shared" si="72"/>
        <v>43241</v>
      </c>
      <c r="F123" s="51">
        <f t="shared" si="72"/>
        <v>43242</v>
      </c>
      <c r="G123" s="51">
        <f t="shared" si="72"/>
        <v>43243</v>
      </c>
      <c r="H123" s="51">
        <f t="shared" si="72"/>
        <v>43244</v>
      </c>
      <c r="I123" s="51">
        <f t="shared" si="72"/>
        <v>43245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58"/>
  <dimension ref="A1:O200"/>
  <sheetViews>
    <sheetView showGridLines="0" topLeftCell="A25" zoomScaleNormal="100" workbookViewId="0">
      <selection activeCell="F34" sqref="F3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Week21!F1+1</f>
        <v>22</v>
      </c>
      <c r="G1" s="62">
        <f>Week21!G1</f>
        <v>2018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Week21!I3+1</f>
        <v>43246</v>
      </c>
      <c r="D3" s="51">
        <f t="shared" ref="D3:I3" si="0">C3+1</f>
        <v>43247</v>
      </c>
      <c r="E3" s="51">
        <f t="shared" si="0"/>
        <v>43248</v>
      </c>
      <c r="F3" s="51">
        <f t="shared" si="0"/>
        <v>43249</v>
      </c>
      <c r="G3" s="51">
        <f t="shared" si="0"/>
        <v>43250</v>
      </c>
      <c r="H3" s="51">
        <f t="shared" si="0"/>
        <v>43251</v>
      </c>
      <c r="I3" s="51">
        <f t="shared" si="0"/>
        <v>43252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f>69-32</f>
        <v>37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O22" s="4">
        <f>O21/1.8</f>
        <v>20.555555555555554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5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5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0.59545238095238096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43246</v>
      </c>
      <c r="D47" s="51">
        <f t="shared" ref="D47:I47" si="27">C47+1</f>
        <v>43247</v>
      </c>
      <c r="E47" s="51">
        <f t="shared" si="27"/>
        <v>43248</v>
      </c>
      <c r="F47" s="51">
        <f t="shared" si="27"/>
        <v>43249</v>
      </c>
      <c r="G47" s="51">
        <f t="shared" si="27"/>
        <v>43250</v>
      </c>
      <c r="H47" s="51">
        <f t="shared" si="27"/>
        <v>43251</v>
      </c>
      <c r="I47" s="51">
        <f t="shared" si="27"/>
        <v>43252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3.1</v>
      </c>
      <c r="I50" s="29">
        <v>0</v>
      </c>
      <c r="J50" s="35">
        <f t="shared" si="28"/>
        <v>3.1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0.72</v>
      </c>
      <c r="H53" s="29">
        <v>0</v>
      </c>
      <c r="I53" s="29">
        <v>0</v>
      </c>
      <c r="J53" s="35">
        <f t="shared" si="28"/>
        <v>0.72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0.72</v>
      </c>
      <c r="H54" s="30">
        <f t="shared" si="29"/>
        <v>3.1</v>
      </c>
      <c r="I54" s="30">
        <f t="shared" si="29"/>
        <v>0</v>
      </c>
      <c r="J54" s="36">
        <f t="shared" si="28"/>
        <v>3.8200000000000003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23.28</v>
      </c>
      <c r="H55" s="30">
        <f t="shared" si="30"/>
        <v>20.9</v>
      </c>
      <c r="I55" s="30">
        <f t="shared" si="30"/>
        <v>24</v>
      </c>
      <c r="J55" s="36">
        <f t="shared" si="28"/>
        <v>164.18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0.97000000000000008</v>
      </c>
      <c r="H56" s="42">
        <f t="shared" si="31"/>
        <v>0.87083333333333324</v>
      </c>
      <c r="I56" s="42">
        <f t="shared" si="31"/>
        <v>1</v>
      </c>
      <c r="J56" s="43">
        <f>(J49-J50-J52-J53)/J49</f>
        <v>0.97726190476190478</v>
      </c>
      <c r="K56" s="43">
        <f>(K49-K50-K52-K53)/K49</f>
        <v>1</v>
      </c>
      <c r="L56" s="53">
        <f>AVERAGE(J56,J70)</f>
        <v>0.98863095238095244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0.97000000000000008</v>
      </c>
      <c r="H57" s="42">
        <f t="shared" si="32"/>
        <v>0.87083333333333324</v>
      </c>
      <c r="I57" s="46">
        <f t="shared" si="32"/>
        <v>1</v>
      </c>
      <c r="J57" s="52">
        <f>(J49-J50-J52-J53-J51)/J49</f>
        <v>0.97726190476190478</v>
      </c>
      <c r="K57" s="47">
        <f>(K49-K50-K52-K53-K51)/K49</f>
        <v>1</v>
      </c>
      <c r="L57" s="53">
        <f>AVERAGE(J57,J71)</f>
        <v>0.98863095238095244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1</v>
      </c>
      <c r="H59" s="48">
        <v>0</v>
      </c>
      <c r="I59" s="48">
        <v>0</v>
      </c>
      <c r="J59" s="40">
        <f>SUM(C59:I59)</f>
        <v>1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0.97000000000000008</v>
      </c>
      <c r="H60" s="58">
        <f t="shared" si="33"/>
        <v>1</v>
      </c>
      <c r="I60" s="59">
        <f t="shared" si="33"/>
        <v>1</v>
      </c>
      <c r="J60" s="60">
        <f>SUM(C60:I60)</f>
        <v>6.97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0.97000000000000008</v>
      </c>
      <c r="H61" s="25">
        <f t="shared" si="34"/>
        <v>0.87083333333333324</v>
      </c>
      <c r="I61" s="45">
        <f t="shared" si="34"/>
        <v>1</v>
      </c>
      <c r="J61" s="44">
        <f t="shared" ref="J61:K61" si="35">IF(J58=0,J57,((J49-J50-J52-J53-J51)/J49)/J58)</f>
        <v>0.97726190476190478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43246</v>
      </c>
      <c r="D77" s="51">
        <f t="shared" ref="D77:I77" si="44">C77+1</f>
        <v>43247</v>
      </c>
      <c r="E77" s="51">
        <f t="shared" si="44"/>
        <v>43248</v>
      </c>
      <c r="F77" s="51">
        <f t="shared" si="44"/>
        <v>43249</v>
      </c>
      <c r="G77" s="51">
        <f t="shared" si="44"/>
        <v>43250</v>
      </c>
      <c r="H77" s="51">
        <f t="shared" si="44"/>
        <v>43251</v>
      </c>
      <c r="I77" s="51">
        <f t="shared" si="44"/>
        <v>43252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  <c r="M101" s="53">
        <f>AVERAGE(J100,J86,J70,J56,J40,J26,J12)</f>
        <v>0.99675170068027208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43246</v>
      </c>
      <c r="D107" s="51">
        <f t="shared" ref="D107:I107" si="61">C107+1</f>
        <v>43247</v>
      </c>
      <c r="E107" s="51">
        <f t="shared" si="61"/>
        <v>43248</v>
      </c>
      <c r="F107" s="51">
        <f t="shared" si="61"/>
        <v>43249</v>
      </c>
      <c r="G107" s="51">
        <f t="shared" si="61"/>
        <v>43250</v>
      </c>
      <c r="H107" s="51">
        <f t="shared" si="61"/>
        <v>43251</v>
      </c>
      <c r="I107" s="51">
        <f t="shared" si="61"/>
        <v>43252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43246</v>
      </c>
      <c r="D123" s="51">
        <f t="shared" ref="D123:I123" si="72">C123+1</f>
        <v>43247</v>
      </c>
      <c r="E123" s="51">
        <f t="shared" si="72"/>
        <v>43248</v>
      </c>
      <c r="F123" s="51">
        <f t="shared" si="72"/>
        <v>43249</v>
      </c>
      <c r="G123" s="51">
        <f t="shared" si="72"/>
        <v>43250</v>
      </c>
      <c r="H123" s="51">
        <f t="shared" si="72"/>
        <v>43251</v>
      </c>
      <c r="I123" s="51">
        <f t="shared" si="72"/>
        <v>43252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5">(C153-C154-C156-C157-C155)/C153</f>
        <v>0</v>
      </c>
      <c r="D161" s="42">
        <f t="shared" si="95"/>
        <v>0</v>
      </c>
      <c r="E161" s="42">
        <f t="shared" si="95"/>
        <v>0</v>
      </c>
      <c r="F161" s="42">
        <f t="shared" si="95"/>
        <v>0</v>
      </c>
      <c r="G161" s="42">
        <f t="shared" si="95"/>
        <v>0</v>
      </c>
      <c r="H161" s="42">
        <f t="shared" si="95"/>
        <v>0</v>
      </c>
      <c r="I161" s="46">
        <f t="shared" si="95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 t="shared" ref="J174:K174" si="103">(J167-J168-J170-J171)/J167</f>
        <v>1</v>
      </c>
      <c r="K174" s="43">
        <f t="shared" si="103"/>
        <v>1</v>
      </c>
    </row>
    <row r="175" spans="1:15" x14ac:dyDescent="0.2">
      <c r="A175" s="14"/>
      <c r="B175" s="38" t="s">
        <v>19</v>
      </c>
      <c r="C175" s="42">
        <f t="shared" ref="C175:I175" si="104">(C167-C168-C170-C171-C169)/C167</f>
        <v>0</v>
      </c>
      <c r="D175" s="42">
        <f t="shared" si="104"/>
        <v>0</v>
      </c>
      <c r="E175" s="42">
        <f t="shared" si="104"/>
        <v>0</v>
      </c>
      <c r="F175" s="42">
        <f t="shared" si="104"/>
        <v>0</v>
      </c>
      <c r="G175" s="42">
        <f t="shared" si="104"/>
        <v>0</v>
      </c>
      <c r="H175" s="42">
        <f t="shared" si="104"/>
        <v>0</v>
      </c>
      <c r="I175" s="46">
        <f t="shared" si="104"/>
        <v>0</v>
      </c>
      <c r="J175" s="52">
        <f t="shared" ref="J175:K175" si="105">(J167-J168-J170-J171-J169)/J167</f>
        <v>0</v>
      </c>
      <c r="K175" s="47">
        <f t="shared" si="105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7">IF(C176=0,C175,((C167-C168-C170-C171-C169)/C167)/C176)</f>
        <v>0</v>
      </c>
      <c r="D179" s="25">
        <f t="shared" si="107"/>
        <v>0</v>
      </c>
      <c r="E179" s="25">
        <f t="shared" si="107"/>
        <v>0</v>
      </c>
      <c r="F179" s="25">
        <f t="shared" si="107"/>
        <v>0</v>
      </c>
      <c r="G179" s="25">
        <f t="shared" si="107"/>
        <v>0</v>
      </c>
      <c r="H179" s="25">
        <f t="shared" si="107"/>
        <v>0</v>
      </c>
      <c r="I179" s="45">
        <f t="shared" si="107"/>
        <v>0</v>
      </c>
      <c r="J179" s="44">
        <f t="shared" ref="J179:K179" si="108">IF(J176=0,J175,((J167-J168-J170-J171-J169)/J167)/J176)</f>
        <v>0</v>
      </c>
      <c r="K179" s="44">
        <f t="shared" si="10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0">C182+C184+C185</f>
        <v>0</v>
      </c>
      <c r="D186" s="30">
        <f t="shared" si="110"/>
        <v>0</v>
      </c>
      <c r="E186" s="30">
        <f t="shared" si="110"/>
        <v>0</v>
      </c>
      <c r="F186" s="30">
        <f t="shared" si="110"/>
        <v>0</v>
      </c>
      <c r="G186" s="30">
        <f t="shared" si="110"/>
        <v>0</v>
      </c>
      <c r="H186" s="30">
        <f t="shared" si="110"/>
        <v>0</v>
      </c>
      <c r="I186" s="30">
        <f t="shared" si="110"/>
        <v>0</v>
      </c>
      <c r="J186" s="36">
        <f t="shared" si="10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1">C181-C186</f>
        <v>24</v>
      </c>
      <c r="D187" s="30">
        <f t="shared" si="111"/>
        <v>24</v>
      </c>
      <c r="E187" s="30">
        <f t="shared" si="111"/>
        <v>24</v>
      </c>
      <c r="F187" s="30">
        <f t="shared" si="111"/>
        <v>24</v>
      </c>
      <c r="G187" s="30">
        <f t="shared" si="111"/>
        <v>24</v>
      </c>
      <c r="H187" s="30">
        <f t="shared" si="111"/>
        <v>24</v>
      </c>
      <c r="I187" s="30">
        <f t="shared" si="111"/>
        <v>24</v>
      </c>
      <c r="J187" s="36">
        <f t="shared" si="10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2">(D181-D182-D184-D185)/D181</f>
        <v>1</v>
      </c>
      <c r="E188" s="42">
        <f t="shared" si="112"/>
        <v>1</v>
      </c>
      <c r="F188" s="42">
        <f t="shared" si="112"/>
        <v>1</v>
      </c>
      <c r="G188" s="42">
        <f t="shared" si="112"/>
        <v>1</v>
      </c>
      <c r="H188" s="42">
        <f t="shared" si="112"/>
        <v>1</v>
      </c>
      <c r="I188" s="42">
        <f t="shared" si="11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3">(C181-C182-C184-C185-C183)/C181</f>
        <v>0</v>
      </c>
      <c r="D189" s="42">
        <f t="shared" si="113"/>
        <v>0</v>
      </c>
      <c r="E189" s="42">
        <f t="shared" si="113"/>
        <v>0</v>
      </c>
      <c r="F189" s="42">
        <f t="shared" si="113"/>
        <v>0</v>
      </c>
      <c r="G189" s="42">
        <f t="shared" si="113"/>
        <v>0</v>
      </c>
      <c r="H189" s="42">
        <f t="shared" si="113"/>
        <v>0</v>
      </c>
      <c r="I189" s="46">
        <f t="shared" si="11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0</v>
      </c>
      <c r="D193" s="25">
        <f t="shared" si="115"/>
        <v>0</v>
      </c>
      <c r="E193" s="25">
        <f t="shared" si="115"/>
        <v>0</v>
      </c>
      <c r="F193" s="25">
        <f t="shared" si="115"/>
        <v>0</v>
      </c>
      <c r="G193" s="25">
        <f t="shared" si="115"/>
        <v>0</v>
      </c>
      <c r="H193" s="25">
        <f t="shared" si="115"/>
        <v>0</v>
      </c>
      <c r="I193" s="45">
        <f t="shared" si="115"/>
        <v>0</v>
      </c>
      <c r="J193" s="44">
        <f t="shared" ref="J193:K193" si="116">IF(J190=0,J189,((J181-J182-J184-J185-J183)/J181)/J190)</f>
        <v>0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9"/>
  <dimension ref="A1:O200"/>
  <sheetViews>
    <sheetView showGridLines="0" zoomScaleNormal="100" workbookViewId="0">
      <selection activeCell="F35" sqref="F3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Week22!F1+1</f>
        <v>23</v>
      </c>
      <c r="G1" s="62">
        <f>Week22!G1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Week22!I3+1</f>
        <v>43253</v>
      </c>
      <c r="D3" s="51">
        <f t="shared" ref="D3:I3" si="0">C3+1</f>
        <v>43254</v>
      </c>
      <c r="E3" s="51">
        <f t="shared" si="0"/>
        <v>43255</v>
      </c>
      <c r="F3" s="51">
        <f t="shared" si="0"/>
        <v>43256</v>
      </c>
      <c r="G3" s="51">
        <f t="shared" si="0"/>
        <v>43257</v>
      </c>
      <c r="H3" s="51">
        <f t="shared" si="0"/>
        <v>43258</v>
      </c>
      <c r="I3" s="51">
        <f t="shared" si="0"/>
        <v>43259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0.97990079365079374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4.88</v>
      </c>
      <c r="G21" s="29">
        <v>0</v>
      </c>
      <c r="H21" s="29">
        <v>0</v>
      </c>
      <c r="I21" s="29">
        <v>0</v>
      </c>
      <c r="J21" s="35">
        <f t="shared" si="11"/>
        <v>4.88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0.79666666666666675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0.97095238095238101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0.79666666666666675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0.97095238095238101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5.25</v>
      </c>
      <c r="G35" s="29">
        <v>0</v>
      </c>
      <c r="H35" s="29">
        <v>0</v>
      </c>
      <c r="I35" s="29">
        <v>0</v>
      </c>
      <c r="J35" s="33">
        <f t="shared" si="19"/>
        <v>5.25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0.78125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0.96875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0.78125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0.96875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43253</v>
      </c>
      <c r="D47" s="51">
        <f t="shared" ref="D47:I47" si="27">C47+1</f>
        <v>43254</v>
      </c>
      <c r="E47" s="51">
        <f t="shared" si="27"/>
        <v>43255</v>
      </c>
      <c r="F47" s="51">
        <f t="shared" si="27"/>
        <v>43256</v>
      </c>
      <c r="G47" s="51">
        <f t="shared" si="27"/>
        <v>43257</v>
      </c>
      <c r="H47" s="51">
        <f t="shared" si="27"/>
        <v>43258</v>
      </c>
      <c r="I47" s="51">
        <f t="shared" si="27"/>
        <v>43259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43253</v>
      </c>
      <c r="D77" s="51">
        <f t="shared" ref="D77:I77" si="44">C77+1</f>
        <v>43254</v>
      </c>
      <c r="E77" s="51">
        <f t="shared" si="44"/>
        <v>43255</v>
      </c>
      <c r="F77" s="51">
        <f t="shared" si="44"/>
        <v>43256</v>
      </c>
      <c r="G77" s="51">
        <f t="shared" si="44"/>
        <v>43257</v>
      </c>
      <c r="H77" s="51">
        <f t="shared" si="44"/>
        <v>43258</v>
      </c>
      <c r="I77" s="51">
        <f t="shared" si="44"/>
        <v>43259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  <c r="M100" s="53">
        <f>AVERAGE(J100,J86,J70,J56,J40,J26,J12)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43253</v>
      </c>
      <c r="D107" s="51">
        <f t="shared" ref="D107:I107" si="61">C107+1</f>
        <v>43254</v>
      </c>
      <c r="E107" s="51">
        <f t="shared" si="61"/>
        <v>43255</v>
      </c>
      <c r="F107" s="51">
        <f t="shared" si="61"/>
        <v>43256</v>
      </c>
      <c r="G107" s="51">
        <f t="shared" si="61"/>
        <v>43257</v>
      </c>
      <c r="H107" s="51">
        <f t="shared" si="61"/>
        <v>43258</v>
      </c>
      <c r="I107" s="51">
        <f t="shared" si="61"/>
        <v>43259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43253</v>
      </c>
      <c r="D123" s="51">
        <f t="shared" ref="D123:I123" si="72">C123+1</f>
        <v>43254</v>
      </c>
      <c r="E123" s="51">
        <f t="shared" si="72"/>
        <v>43255</v>
      </c>
      <c r="F123" s="51">
        <f t="shared" si="72"/>
        <v>43256</v>
      </c>
      <c r="G123" s="51">
        <f t="shared" si="72"/>
        <v>43257</v>
      </c>
      <c r="H123" s="51">
        <f t="shared" si="72"/>
        <v>43258</v>
      </c>
      <c r="I123" s="51">
        <f t="shared" si="72"/>
        <v>43259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5">(C139-C140-C142-C143-C141)/C139</f>
        <v>0</v>
      </c>
      <c r="D147" s="42">
        <f t="shared" si="85"/>
        <v>0</v>
      </c>
      <c r="E147" s="42">
        <f t="shared" si="85"/>
        <v>0</v>
      </c>
      <c r="F147" s="42">
        <f t="shared" si="85"/>
        <v>0</v>
      </c>
      <c r="G147" s="42">
        <f t="shared" si="85"/>
        <v>0</v>
      </c>
      <c r="H147" s="42">
        <f t="shared" si="85"/>
        <v>0</v>
      </c>
      <c r="I147" s="46">
        <f t="shared" si="85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3">(C153-C154-C156-C157-C155)/C153</f>
        <v>0</v>
      </c>
      <c r="D161" s="42">
        <f t="shared" si="93"/>
        <v>0</v>
      </c>
      <c r="E161" s="42">
        <f t="shared" si="93"/>
        <v>0</v>
      </c>
      <c r="F161" s="42">
        <f t="shared" si="93"/>
        <v>0</v>
      </c>
      <c r="G161" s="42">
        <f t="shared" si="93"/>
        <v>0</v>
      </c>
      <c r="H161" s="42">
        <f t="shared" si="93"/>
        <v>0</v>
      </c>
      <c r="I161" s="46">
        <f t="shared" si="93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5">IF(C162=0,C161,((C153-C154-C156-C157-C155)/C153)/C162)</f>
        <v>0</v>
      </c>
      <c r="D165" s="25">
        <f t="shared" si="95"/>
        <v>0</v>
      </c>
      <c r="E165" s="25">
        <f t="shared" si="95"/>
        <v>0</v>
      </c>
      <c r="F165" s="25">
        <f t="shared" si="95"/>
        <v>0</v>
      </c>
      <c r="G165" s="25">
        <f t="shared" si="95"/>
        <v>0</v>
      </c>
      <c r="H165" s="25">
        <f t="shared" si="95"/>
        <v>0</v>
      </c>
      <c r="I165" s="45">
        <f t="shared" si="95"/>
        <v>0</v>
      </c>
      <c r="J165" s="44">
        <f t="shared" ref="J165:K165" si="96">IF(J162=0,J161,((J153-J154-J156-J157-J155)/J153)/J162)</f>
        <v>0</v>
      </c>
      <c r="K165" s="44">
        <f t="shared" si="96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7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7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8">C168+C170+C171</f>
        <v>0</v>
      </c>
      <c r="D172" s="30">
        <f t="shared" si="98"/>
        <v>0</v>
      </c>
      <c r="E172" s="30">
        <f t="shared" si="98"/>
        <v>0</v>
      </c>
      <c r="F172" s="30">
        <f t="shared" si="98"/>
        <v>0</v>
      </c>
      <c r="G172" s="30">
        <f t="shared" si="98"/>
        <v>0</v>
      </c>
      <c r="H172" s="30">
        <f t="shared" si="98"/>
        <v>0</v>
      </c>
      <c r="I172" s="30">
        <f t="shared" si="98"/>
        <v>0</v>
      </c>
      <c r="J172" s="36">
        <f t="shared" si="97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9">C167-C172</f>
        <v>24</v>
      </c>
      <c r="D173" s="30">
        <f t="shared" si="99"/>
        <v>24</v>
      </c>
      <c r="E173" s="30">
        <f t="shared" si="99"/>
        <v>24</v>
      </c>
      <c r="F173" s="30">
        <f t="shared" si="99"/>
        <v>24</v>
      </c>
      <c r="G173" s="30">
        <f t="shared" si="99"/>
        <v>24</v>
      </c>
      <c r="H173" s="30">
        <f t="shared" si="99"/>
        <v>24</v>
      </c>
      <c r="I173" s="30">
        <f t="shared" si="99"/>
        <v>24</v>
      </c>
      <c r="J173" s="36">
        <f t="shared" si="97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0">(D167-D168-D170-D171)/D167</f>
        <v>1</v>
      </c>
      <c r="E174" s="42">
        <f t="shared" si="100"/>
        <v>1</v>
      </c>
      <c r="F174" s="42">
        <f t="shared" si="100"/>
        <v>1</v>
      </c>
      <c r="G174" s="42">
        <f t="shared" si="100"/>
        <v>1</v>
      </c>
      <c r="H174" s="42">
        <f t="shared" si="100"/>
        <v>1</v>
      </c>
      <c r="I174" s="42">
        <f t="shared" si="100"/>
        <v>1</v>
      </c>
      <c r="J174" s="43">
        <f t="shared" ref="J174:K174" si="101">(J167-J168-J170-J171)/J167</f>
        <v>1</v>
      </c>
      <c r="K174" s="43">
        <f t="shared" si="101"/>
        <v>1</v>
      </c>
    </row>
    <row r="175" spans="1:15" x14ac:dyDescent="0.2">
      <c r="A175" s="14"/>
      <c r="B175" s="38" t="s">
        <v>19</v>
      </c>
      <c r="C175" s="42">
        <f t="shared" ref="C175:I175" si="102">(C167-C168-C170-C171-C169)/C167</f>
        <v>0</v>
      </c>
      <c r="D175" s="42">
        <f t="shared" si="102"/>
        <v>0</v>
      </c>
      <c r="E175" s="42">
        <f t="shared" si="102"/>
        <v>0</v>
      </c>
      <c r="F175" s="42">
        <f t="shared" si="102"/>
        <v>0</v>
      </c>
      <c r="G175" s="42">
        <f t="shared" si="102"/>
        <v>0</v>
      </c>
      <c r="H175" s="42">
        <f t="shared" si="102"/>
        <v>0</v>
      </c>
      <c r="I175" s="46">
        <f t="shared" si="102"/>
        <v>0</v>
      </c>
      <c r="J175" s="52">
        <f t="shared" ref="J175:K175" si="103">(J167-J168-J170-J171-J169)/J167</f>
        <v>0</v>
      </c>
      <c r="K175" s="47">
        <f t="shared" si="103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0</v>
      </c>
      <c r="D189" s="42">
        <f t="shared" si="111"/>
        <v>0</v>
      </c>
      <c r="E189" s="42">
        <f t="shared" si="111"/>
        <v>0</v>
      </c>
      <c r="F189" s="42">
        <f t="shared" si="111"/>
        <v>0</v>
      </c>
      <c r="G189" s="42">
        <f t="shared" si="111"/>
        <v>0</v>
      </c>
      <c r="H189" s="42">
        <f t="shared" si="111"/>
        <v>0</v>
      </c>
      <c r="I189" s="46">
        <f t="shared" si="111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0"/>
  <dimension ref="A1:O194"/>
  <sheetViews>
    <sheetView showGridLines="0" zoomScaleNormal="100" workbookViewId="0">
      <selection activeCell="F20" sqref="F2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Week23!F1+1</f>
        <v>24</v>
      </c>
      <c r="G1" s="62">
        <f>Week23!G1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71"/>
      <c r="B3" s="5"/>
      <c r="C3" s="51">
        <f>Week23!I3+1</f>
        <v>43260</v>
      </c>
      <c r="D3" s="51">
        <f t="shared" ref="D3:I3" si="0">C3+1</f>
        <v>43261</v>
      </c>
      <c r="E3" s="51">
        <f t="shared" si="0"/>
        <v>43262</v>
      </c>
      <c r="F3" s="51">
        <f t="shared" si="0"/>
        <v>43263</v>
      </c>
      <c r="G3" s="51">
        <f t="shared" si="0"/>
        <v>43264</v>
      </c>
      <c r="H3" s="51">
        <f t="shared" si="0"/>
        <v>43265</v>
      </c>
      <c r="I3" s="51">
        <f t="shared" si="0"/>
        <v>43266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0.99022108843537404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0.97718253968253965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0.97718253968253965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11.5</v>
      </c>
      <c r="G20" s="29">
        <v>0</v>
      </c>
      <c r="H20" s="29">
        <v>0</v>
      </c>
      <c r="I20" s="29">
        <v>0</v>
      </c>
      <c r="J20" s="35">
        <f t="shared" si="11"/>
        <v>11.5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11.5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11.5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12.5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156.5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0.52083333333333337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0.93154761904761907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0.52083333333333337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0.93154761904761907</v>
      </c>
      <c r="K27" s="47">
        <f>(K19-K20-K22-K23-K21)/K19</f>
        <v>1</v>
      </c>
      <c r="N27" s="4">
        <f>0.18+0.23</f>
        <v>0.41000000000000003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0.52083333333333337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0.93154761904761907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43260</v>
      </c>
      <c r="D47" s="51">
        <f t="shared" ref="D47:I47" si="27">C47+1</f>
        <v>43261</v>
      </c>
      <c r="E47" s="51">
        <f t="shared" si="27"/>
        <v>43262</v>
      </c>
      <c r="F47" s="51">
        <f t="shared" si="27"/>
        <v>43263</v>
      </c>
      <c r="G47" s="51">
        <f t="shared" si="27"/>
        <v>43264</v>
      </c>
      <c r="H47" s="51">
        <f t="shared" si="27"/>
        <v>43265</v>
      </c>
      <c r="I47" s="51">
        <f t="shared" si="27"/>
        <v>43266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43260</v>
      </c>
      <c r="D77" s="51">
        <f t="shared" ref="D77:I77" si="44">C77+1</f>
        <v>43261</v>
      </c>
      <c r="E77" s="51">
        <f t="shared" si="44"/>
        <v>43262</v>
      </c>
      <c r="F77" s="51">
        <f t="shared" si="44"/>
        <v>43263</v>
      </c>
      <c r="G77" s="51">
        <f t="shared" si="44"/>
        <v>43264</v>
      </c>
      <c r="H77" s="51">
        <f t="shared" si="44"/>
        <v>43265</v>
      </c>
      <c r="I77" s="51">
        <f t="shared" si="44"/>
        <v>43266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  <c r="M100" s="53"/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43260</v>
      </c>
      <c r="D107" s="51">
        <f t="shared" ref="D107:I107" si="61">C107+1</f>
        <v>43261</v>
      </c>
      <c r="E107" s="51">
        <f t="shared" si="61"/>
        <v>43262</v>
      </c>
      <c r="F107" s="51">
        <f t="shared" si="61"/>
        <v>43263</v>
      </c>
      <c r="G107" s="51">
        <f t="shared" si="61"/>
        <v>43264</v>
      </c>
      <c r="H107" s="51">
        <f t="shared" si="61"/>
        <v>43265</v>
      </c>
      <c r="I107" s="51">
        <f t="shared" si="61"/>
        <v>43266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  <c r="N115" s="53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43260</v>
      </c>
      <c r="D123" s="51">
        <f t="shared" ref="D123:I123" si="72">C123+1</f>
        <v>43261</v>
      </c>
      <c r="E123" s="51">
        <f t="shared" si="72"/>
        <v>43262</v>
      </c>
      <c r="F123" s="51">
        <f t="shared" si="72"/>
        <v>43263</v>
      </c>
      <c r="G123" s="51">
        <f t="shared" si="72"/>
        <v>43264</v>
      </c>
      <c r="H123" s="51">
        <f t="shared" si="72"/>
        <v>43265</v>
      </c>
      <c r="I123" s="51">
        <f t="shared" si="72"/>
        <v>43266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80">
        <f>24-7</f>
        <v>17</v>
      </c>
      <c r="G127" s="29">
        <v>24</v>
      </c>
      <c r="H127" s="29">
        <v>24</v>
      </c>
      <c r="I127" s="29">
        <v>24</v>
      </c>
      <c r="J127" s="35">
        <f t="shared" si="73"/>
        <v>161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0.29166666666666669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4.1666666666666664E-2</v>
      </c>
      <c r="K133" s="47">
        <f>(K125-K126-K128-K129-K127)/K125</f>
        <v>1</v>
      </c>
      <c r="L133" s="53">
        <f>AVERAGE(J133,J147,J161,J175,J189)</f>
        <v>3.9797619047619061E-2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0.29166666666666669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4.1666666666666664E-2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80">
        <f>24-6.8</f>
        <v>17.2</v>
      </c>
      <c r="G141" s="29">
        <v>24</v>
      </c>
      <c r="H141" s="29">
        <v>24</v>
      </c>
      <c r="I141" s="29">
        <v>24</v>
      </c>
      <c r="J141" s="35">
        <f t="shared" si="81"/>
        <v>161.19999999999999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0.28333333333333338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4.0476190476190541E-2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0.28333333333333338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4.0476190476190541E-2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80">
        <f>24-6.7</f>
        <v>17.3</v>
      </c>
      <c r="G155" s="29">
        <v>24</v>
      </c>
      <c r="H155" s="29">
        <v>24</v>
      </c>
      <c r="I155" s="29">
        <v>24</v>
      </c>
      <c r="J155" s="35">
        <f t="shared" si="91"/>
        <v>161.30000000000001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0.27916666666666662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3.9880952380952316E-2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0.27916666666666662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3.9880952380952316E-2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80">
        <f>24-6.5</f>
        <v>17.5</v>
      </c>
      <c r="G169" s="29">
        <v>24</v>
      </c>
      <c r="H169" s="29">
        <v>24</v>
      </c>
      <c r="I169" s="29">
        <v>24</v>
      </c>
      <c r="J169" s="35">
        <f t="shared" si="101"/>
        <v>161.5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0.27083333333333331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3.8690476190476192E-2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0.27083333333333331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3.8690476190476192E-2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80">
        <f>24-6.43</f>
        <v>17.57</v>
      </c>
      <c r="G183" s="29">
        <v>24</v>
      </c>
      <c r="H183" s="29">
        <v>24</v>
      </c>
      <c r="I183" s="29">
        <v>24</v>
      </c>
      <c r="J183" s="35">
        <f t="shared" si="111"/>
        <v>161.57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5">(C181-C182-C184-C185-C183)/C181</f>
        <v>0</v>
      </c>
      <c r="D189" s="42">
        <f t="shared" si="115"/>
        <v>0</v>
      </c>
      <c r="E189" s="42">
        <f t="shared" si="115"/>
        <v>0</v>
      </c>
      <c r="F189" s="42">
        <f t="shared" si="115"/>
        <v>0.26791666666666664</v>
      </c>
      <c r="G189" s="42">
        <f t="shared" si="115"/>
        <v>0</v>
      </c>
      <c r="H189" s="42">
        <f t="shared" si="115"/>
        <v>0</v>
      </c>
      <c r="I189" s="46">
        <f t="shared" si="115"/>
        <v>0</v>
      </c>
      <c r="J189" s="52">
        <f>(J181-J182-J184-J185-J183)/J181</f>
        <v>3.8273809523809564E-2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0.26791666666666664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3.8273809523809564E-2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61"/>
  <dimension ref="A1:O194"/>
  <sheetViews>
    <sheetView showGridLines="0" zoomScaleNormal="100" workbookViewId="0">
      <selection activeCell="G1" sqref="G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Week24!F1+1</f>
        <v>25</v>
      </c>
      <c r="G1" s="62">
        <f>Week24!G1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Week24!I3+1</f>
        <v>43267</v>
      </c>
      <c r="D3" s="51">
        <f t="shared" ref="D3:I3" si="0">C3+1</f>
        <v>43268</v>
      </c>
      <c r="E3" s="51">
        <f t="shared" si="0"/>
        <v>43269</v>
      </c>
      <c r="F3" s="51">
        <f t="shared" si="0"/>
        <v>43270</v>
      </c>
      <c r="G3" s="51">
        <f t="shared" si="0"/>
        <v>43271</v>
      </c>
      <c r="H3" s="51">
        <f t="shared" si="0"/>
        <v>43272</v>
      </c>
      <c r="I3" s="51">
        <f t="shared" si="0"/>
        <v>43273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0.96234693877551014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0.91214285714285703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0.91214285714285703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0.54728571428571426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f>8.28+12</f>
        <v>20.28</v>
      </c>
      <c r="I36" s="29">
        <v>24</v>
      </c>
      <c r="J36" s="33">
        <f t="shared" si="19"/>
        <v>44.28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20.28</v>
      </c>
      <c r="I38" s="30">
        <f t="shared" si="20"/>
        <v>24</v>
      </c>
      <c r="J38" s="34">
        <f t="shared" si="19"/>
        <v>44.28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3.7199999999999989</v>
      </c>
      <c r="I39" s="30">
        <f t="shared" si="21"/>
        <v>0</v>
      </c>
      <c r="J39" s="34">
        <f t="shared" si="19"/>
        <v>123.72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0.15499999999999994</v>
      </c>
      <c r="I40" s="42">
        <f t="shared" si="22"/>
        <v>0</v>
      </c>
      <c r="J40" s="43">
        <f>(J33-J34-J36-J37)/J33</f>
        <v>0.73642857142857143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0.15499999999999994</v>
      </c>
      <c r="I41" s="46">
        <f t="shared" si="23"/>
        <v>0</v>
      </c>
      <c r="J41" s="52">
        <f>(J33-J34-J36-J37-J35)/J33</f>
        <v>0.73642857142857143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1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0.15499999999999994</v>
      </c>
      <c r="I44" s="59">
        <f t="shared" si="24"/>
        <v>1</v>
      </c>
      <c r="J44" s="60">
        <f>SUM(C44:I44)</f>
        <v>6.1550000000000002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0.15499999999999994</v>
      </c>
      <c r="I45" s="45">
        <f t="shared" si="25"/>
        <v>0</v>
      </c>
      <c r="J45" s="44">
        <f t="shared" ref="J45:K45" si="26">IF(J42=0,J41,((J33-J34-J36-J37-J35)/J33)/J42)</f>
        <v>0.73642857142857143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43267</v>
      </c>
      <c r="D47" s="51">
        <f t="shared" ref="D47:I47" si="27">C47+1</f>
        <v>43268</v>
      </c>
      <c r="E47" s="51">
        <f t="shared" si="27"/>
        <v>43269</v>
      </c>
      <c r="F47" s="51">
        <f t="shared" si="27"/>
        <v>43270</v>
      </c>
      <c r="G47" s="51">
        <f t="shared" si="27"/>
        <v>43271</v>
      </c>
      <c r="H47" s="51">
        <f t="shared" si="27"/>
        <v>43272</v>
      </c>
      <c r="I47" s="51">
        <f t="shared" si="27"/>
        <v>43273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43267</v>
      </c>
      <c r="D77" s="51">
        <f t="shared" ref="D77:I77" si="44">C77+1</f>
        <v>43268</v>
      </c>
      <c r="E77" s="51">
        <f t="shared" si="44"/>
        <v>43269</v>
      </c>
      <c r="F77" s="51">
        <f t="shared" si="44"/>
        <v>43270</v>
      </c>
      <c r="G77" s="51">
        <f t="shared" si="44"/>
        <v>43271</v>
      </c>
      <c r="H77" s="51">
        <f t="shared" si="44"/>
        <v>43272</v>
      </c>
      <c r="I77" s="51">
        <f t="shared" si="44"/>
        <v>43273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43267</v>
      </c>
      <c r="D107" s="51">
        <f t="shared" ref="D107:I107" si="61">C107+1</f>
        <v>43268</v>
      </c>
      <c r="E107" s="51">
        <f t="shared" si="61"/>
        <v>43269</v>
      </c>
      <c r="F107" s="51">
        <f t="shared" si="61"/>
        <v>43270</v>
      </c>
      <c r="G107" s="51">
        <f t="shared" si="61"/>
        <v>43271</v>
      </c>
      <c r="H107" s="51">
        <f t="shared" si="61"/>
        <v>43272</v>
      </c>
      <c r="I107" s="51">
        <f t="shared" si="61"/>
        <v>43273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43267</v>
      </c>
      <c r="D123" s="51">
        <f t="shared" ref="D123:I123" si="72">C123+1</f>
        <v>43268</v>
      </c>
      <c r="E123" s="51">
        <f t="shared" si="72"/>
        <v>43269</v>
      </c>
      <c r="F123" s="51">
        <f t="shared" si="72"/>
        <v>43270</v>
      </c>
      <c r="G123" s="51">
        <f t="shared" si="72"/>
        <v>43271</v>
      </c>
      <c r="H123" s="51">
        <f t="shared" si="72"/>
        <v>43272</v>
      </c>
      <c r="I123" s="51">
        <f t="shared" si="72"/>
        <v>43273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5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5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5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5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5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5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5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5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  <c r="O136" s="53">
        <f>AVERAGE(J132,J146,J160,J174,J188,J116)</f>
        <v>1</v>
      </c>
    </row>
    <row r="137" spans="1:15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5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5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5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5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5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5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5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5">(C181-C182-C184-C185-C183)/C181</f>
        <v>0</v>
      </c>
      <c r="D189" s="42">
        <f t="shared" si="115"/>
        <v>0</v>
      </c>
      <c r="E189" s="42">
        <f t="shared" si="115"/>
        <v>0</v>
      </c>
      <c r="F189" s="42">
        <f t="shared" si="115"/>
        <v>0</v>
      </c>
      <c r="G189" s="42">
        <f t="shared" si="115"/>
        <v>0</v>
      </c>
      <c r="H189" s="42">
        <f t="shared" si="115"/>
        <v>0</v>
      </c>
      <c r="I189" s="46">
        <f t="shared" si="115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0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62"/>
  <dimension ref="A1:O198"/>
  <sheetViews>
    <sheetView showGridLines="0" zoomScaleNormal="100" workbookViewId="0">
      <selection activeCell="G1" sqref="G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Week25!F1+1</f>
        <v>26</v>
      </c>
      <c r="G1" s="62">
        <f>Week25!G1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Week25!I3+1</f>
        <v>43274</v>
      </c>
      <c r="D3" s="51">
        <f t="shared" ref="D3:I3" si="0">C3+1</f>
        <v>43275</v>
      </c>
      <c r="E3" s="51">
        <f t="shared" si="0"/>
        <v>43276</v>
      </c>
      <c r="F3" s="51">
        <f t="shared" si="0"/>
        <v>43277</v>
      </c>
      <c r="G3" s="51">
        <f t="shared" si="0"/>
        <v>43278</v>
      </c>
      <c r="H3" s="51">
        <f t="shared" si="0"/>
        <v>43279</v>
      </c>
      <c r="I3" s="51">
        <f t="shared" si="0"/>
        <v>43280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f>9+(32/60)</f>
        <v>9.5333333333333332</v>
      </c>
      <c r="E8" s="29">
        <v>24</v>
      </c>
      <c r="F8" s="29">
        <f>4.3+3.48</f>
        <v>7.7799999999999994</v>
      </c>
      <c r="G8" s="29">
        <v>0</v>
      </c>
      <c r="H8" s="29">
        <v>0</v>
      </c>
      <c r="I8" s="29">
        <v>0</v>
      </c>
      <c r="J8" s="33">
        <f t="shared" si="1"/>
        <v>41.313333333333333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9.5333333333333332</v>
      </c>
      <c r="E10" s="30">
        <f t="shared" si="2"/>
        <v>24</v>
      </c>
      <c r="F10" s="30">
        <f t="shared" si="2"/>
        <v>7.7799999999999994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41.313333333333333</v>
      </c>
      <c r="K10" s="36">
        <f>K6+K8+K9</f>
        <v>0</v>
      </c>
      <c r="N10" s="53"/>
      <c r="O10" s="53">
        <f>AVERAGE(J12,J26,J40,J56,J70,J86,J100)</f>
        <v>0.80878684807256229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14.466666666666667</v>
      </c>
      <c r="E11" s="30">
        <f t="shared" si="3"/>
        <v>0</v>
      </c>
      <c r="F11" s="30">
        <f t="shared" si="3"/>
        <v>16.22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126.68666666666667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0.60277777777777775</v>
      </c>
      <c r="E12" s="42">
        <f t="shared" si="4"/>
        <v>0</v>
      </c>
      <c r="F12" s="42">
        <f t="shared" si="4"/>
        <v>0.67583333333333329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0.75408730158730164</v>
      </c>
      <c r="K12" s="43">
        <f t="shared" si="5"/>
        <v>1</v>
      </c>
      <c r="L12" s="53">
        <f>AVERAGE(J12,J26,J40)</f>
        <v>0.55383597883597879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0.60277777777777775</v>
      </c>
      <c r="E13" s="42">
        <f t="shared" si="6"/>
        <v>0</v>
      </c>
      <c r="F13" s="42">
        <f t="shared" si="6"/>
        <v>0.67583333333333329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0.75408730158730164</v>
      </c>
      <c r="K13" s="47">
        <f t="shared" si="7"/>
        <v>1</v>
      </c>
      <c r="L13" s="53">
        <f>AVERAGE(J13,J27,J41)</f>
        <v>0.55383597883597879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0.60277777777777775</v>
      </c>
      <c r="E17" s="25">
        <f t="shared" si="9"/>
        <v>0</v>
      </c>
      <c r="F17" s="25">
        <f t="shared" si="9"/>
        <v>0.67583333333333329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0.75408730158730164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f>11+(35/60)</f>
        <v>11.583333333333334</v>
      </c>
      <c r="E22" s="29">
        <f>36/60</f>
        <v>0.6</v>
      </c>
      <c r="F22" s="29">
        <v>3.37</v>
      </c>
      <c r="G22" s="29">
        <v>0</v>
      </c>
      <c r="H22" s="29">
        <v>0</v>
      </c>
      <c r="I22" s="29">
        <v>0</v>
      </c>
      <c r="J22" s="35">
        <f t="shared" si="11"/>
        <v>15.553333333333335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11.583333333333334</v>
      </c>
      <c r="E24" s="30">
        <f t="shared" si="12"/>
        <v>0.6</v>
      </c>
      <c r="F24" s="30">
        <f t="shared" si="12"/>
        <v>3.37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15.553333333333335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12.416666666666666</v>
      </c>
      <c r="E25" s="30">
        <f t="shared" si="13"/>
        <v>23.4</v>
      </c>
      <c r="F25" s="30">
        <f t="shared" si="13"/>
        <v>20.63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152.44666666666666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0.51736111111111105</v>
      </c>
      <c r="E26" s="42">
        <f t="shared" si="14"/>
        <v>0.97499999999999998</v>
      </c>
      <c r="F26" s="42">
        <f t="shared" si="14"/>
        <v>0.85958333333333325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0.90742063492063485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0.51736111111111105</v>
      </c>
      <c r="E27" s="42">
        <f t="shared" si="15"/>
        <v>0.97499999999999998</v>
      </c>
      <c r="F27" s="42">
        <f t="shared" si="15"/>
        <v>0.85958333333333325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0.90742063492063485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0.51736111111111105</v>
      </c>
      <c r="E31" s="25">
        <f t="shared" si="17"/>
        <v>0.97499999999999998</v>
      </c>
      <c r="F31" s="25">
        <f t="shared" si="17"/>
        <v>0.85958333333333325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0.90742063492063485</v>
      </c>
      <c r="K31" s="44">
        <f t="shared" si="18"/>
        <v>1</v>
      </c>
      <c r="L31" s="55">
        <f>(J28+J40+J56+J72+J116)/5</f>
        <v>0.4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24</v>
      </c>
      <c r="D36" s="29">
        <v>24</v>
      </c>
      <c r="E36" s="29">
        <v>24</v>
      </c>
      <c r="F36" s="29">
        <v>24</v>
      </c>
      <c r="G36" s="29">
        <v>24</v>
      </c>
      <c r="H36" s="29">
        <v>24</v>
      </c>
      <c r="I36" s="29">
        <v>24</v>
      </c>
      <c r="J36" s="33">
        <f t="shared" si="19"/>
        <v>168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43274</v>
      </c>
      <c r="D47" s="51">
        <f t="shared" ref="D47:I47" si="27">C47+1</f>
        <v>43275</v>
      </c>
      <c r="E47" s="51">
        <f t="shared" si="27"/>
        <v>43276</v>
      </c>
      <c r="F47" s="51">
        <f t="shared" si="27"/>
        <v>43277</v>
      </c>
      <c r="G47" s="51">
        <f t="shared" si="27"/>
        <v>43278</v>
      </c>
      <c r="H47" s="51">
        <f t="shared" si="27"/>
        <v>43279</v>
      </c>
      <c r="I47" s="51">
        <f t="shared" si="27"/>
        <v>43280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43274</v>
      </c>
      <c r="D77" s="51">
        <f t="shared" ref="D77:I77" si="44">C77+1</f>
        <v>43275</v>
      </c>
      <c r="E77" s="51">
        <f t="shared" si="44"/>
        <v>43276</v>
      </c>
      <c r="F77" s="51">
        <f t="shared" si="44"/>
        <v>43277</v>
      </c>
      <c r="G77" s="51">
        <f t="shared" si="44"/>
        <v>43278</v>
      </c>
      <c r="H77" s="51">
        <f t="shared" si="44"/>
        <v>43279</v>
      </c>
      <c r="I77" s="51">
        <f t="shared" si="44"/>
        <v>43280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  <c r="N78" s="4">
        <f>5/60</f>
        <v>8.3333333333333329E-2</v>
      </c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43274</v>
      </c>
      <c r="D107" s="51">
        <f t="shared" ref="D107:I107" si="61">C107+1</f>
        <v>43275</v>
      </c>
      <c r="E107" s="51">
        <f t="shared" si="61"/>
        <v>43276</v>
      </c>
      <c r="F107" s="51">
        <f t="shared" si="61"/>
        <v>43277</v>
      </c>
      <c r="G107" s="51">
        <f t="shared" si="61"/>
        <v>43278</v>
      </c>
      <c r="H107" s="51">
        <f t="shared" si="61"/>
        <v>43279</v>
      </c>
      <c r="I107" s="51">
        <f t="shared" si="61"/>
        <v>43280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43274</v>
      </c>
      <c r="D123" s="51">
        <f t="shared" ref="D123:I123" si="72">C123+1</f>
        <v>43275</v>
      </c>
      <c r="E123" s="51">
        <f t="shared" si="72"/>
        <v>43276</v>
      </c>
      <c r="F123" s="51">
        <f t="shared" si="72"/>
        <v>43277</v>
      </c>
      <c r="G123" s="51">
        <f t="shared" si="72"/>
        <v>43278</v>
      </c>
      <c r="H123" s="51">
        <f t="shared" si="72"/>
        <v>43279</v>
      </c>
      <c r="I123" s="51">
        <f t="shared" si="72"/>
        <v>43280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5">(C139-C140-C142-C143-C141)/C139</f>
        <v>0</v>
      </c>
      <c r="D147" s="42">
        <f t="shared" si="85"/>
        <v>0</v>
      </c>
      <c r="E147" s="42">
        <f t="shared" si="85"/>
        <v>0</v>
      </c>
      <c r="F147" s="42">
        <f t="shared" si="85"/>
        <v>0</v>
      </c>
      <c r="G147" s="42">
        <f t="shared" si="85"/>
        <v>0</v>
      </c>
      <c r="H147" s="42">
        <f t="shared" si="85"/>
        <v>0</v>
      </c>
      <c r="I147" s="46">
        <f t="shared" si="85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>(J153-J154-J156-J157)/J153</f>
        <v>1</v>
      </c>
      <c r="K160" s="43">
        <f>(K153-K154-K156-K157)/K153</f>
        <v>1</v>
      </c>
    </row>
    <row r="161" spans="1:12" x14ac:dyDescent="0.2">
      <c r="A161" s="14"/>
      <c r="B161" s="38" t="s">
        <v>19</v>
      </c>
      <c r="C161" s="42">
        <f t="shared" ref="C161:I161" si="93">(C153-C154-C156-C157-C155)/C153</f>
        <v>0</v>
      </c>
      <c r="D161" s="42">
        <f t="shared" si="93"/>
        <v>0</v>
      </c>
      <c r="E161" s="42">
        <f t="shared" si="93"/>
        <v>0</v>
      </c>
      <c r="F161" s="42">
        <f t="shared" si="93"/>
        <v>0</v>
      </c>
      <c r="G161" s="42">
        <f t="shared" si="93"/>
        <v>0</v>
      </c>
      <c r="H161" s="42">
        <f t="shared" si="93"/>
        <v>0</v>
      </c>
      <c r="I161" s="46">
        <f t="shared" si="93"/>
        <v>0</v>
      </c>
      <c r="J161" s="52">
        <f>(J153-J154-J156-J157-J155)/J153</f>
        <v>0</v>
      </c>
      <c r="K161" s="47">
        <f>(K153-K154-K156-K157-K155)/K153</f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I165" si="95">IF(C162=0,C161,((C153-C154-C156-C157-C155)/C153)/C162)</f>
        <v>0</v>
      </c>
      <c r="D165" s="25">
        <f t="shared" si="95"/>
        <v>0</v>
      </c>
      <c r="E165" s="25">
        <f t="shared" si="95"/>
        <v>0</v>
      </c>
      <c r="F165" s="25">
        <f t="shared" si="95"/>
        <v>0</v>
      </c>
      <c r="G165" s="25">
        <f t="shared" si="95"/>
        <v>0</v>
      </c>
      <c r="H165" s="25">
        <f t="shared" si="95"/>
        <v>0</v>
      </c>
      <c r="I165" s="45">
        <f t="shared" si="95"/>
        <v>0</v>
      </c>
      <c r="J165" s="44">
        <f t="shared" ref="J165:K165" si="96">IF(J162=0,J161,((J153-J154-J156-J157-J155)/J153)/J162)</f>
        <v>0</v>
      </c>
      <c r="K165" s="44">
        <f t="shared" si="96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>SUM(C168:I168)</f>
        <v>0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7"/>
        <v>168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98">C168+C170+C171</f>
        <v>0</v>
      </c>
      <c r="D172" s="30">
        <f t="shared" si="98"/>
        <v>0</v>
      </c>
      <c r="E172" s="30">
        <f t="shared" si="98"/>
        <v>0</v>
      </c>
      <c r="F172" s="30">
        <f t="shared" si="98"/>
        <v>0</v>
      </c>
      <c r="G172" s="30">
        <f t="shared" si="98"/>
        <v>0</v>
      </c>
      <c r="H172" s="30">
        <f t="shared" si="98"/>
        <v>0</v>
      </c>
      <c r="I172" s="30">
        <f t="shared" si="98"/>
        <v>0</v>
      </c>
      <c r="J172" s="36">
        <f t="shared" si="97"/>
        <v>0</v>
      </c>
      <c r="K172" s="36">
        <f>K168+K170+K171</f>
        <v>0</v>
      </c>
      <c r="L172" s="53">
        <f>AVERAGE(J86,J100)</f>
        <v>1</v>
      </c>
    </row>
    <row r="173" spans="1:12" x14ac:dyDescent="0.2">
      <c r="A173" s="14"/>
      <c r="B173" s="15" t="s">
        <v>1</v>
      </c>
      <c r="C173" s="30">
        <f t="shared" ref="C173:I173" si="99">C167-C172</f>
        <v>24</v>
      </c>
      <c r="D173" s="30">
        <f t="shared" si="99"/>
        <v>24</v>
      </c>
      <c r="E173" s="30">
        <f t="shared" si="99"/>
        <v>24</v>
      </c>
      <c r="F173" s="30">
        <f t="shared" si="99"/>
        <v>24</v>
      </c>
      <c r="G173" s="30">
        <f t="shared" si="99"/>
        <v>24</v>
      </c>
      <c r="H173" s="30">
        <f t="shared" si="99"/>
        <v>24</v>
      </c>
      <c r="I173" s="30">
        <f t="shared" si="99"/>
        <v>24</v>
      </c>
      <c r="J173" s="36">
        <f t="shared" si="97"/>
        <v>168</v>
      </c>
      <c r="K173" s="36">
        <f>K167-K172</f>
        <v>168</v>
      </c>
      <c r="L173" s="53">
        <f>AVERAGE(J87,J101)</f>
        <v>1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0">(D167-D168-D170-D171)/D167</f>
        <v>1</v>
      </c>
      <c r="E174" s="42">
        <f t="shared" si="100"/>
        <v>1</v>
      </c>
      <c r="F174" s="42">
        <f t="shared" si="100"/>
        <v>1</v>
      </c>
      <c r="G174" s="42">
        <f t="shared" si="100"/>
        <v>1</v>
      </c>
      <c r="H174" s="42">
        <f t="shared" si="100"/>
        <v>1</v>
      </c>
      <c r="I174" s="42">
        <f t="shared" si="100"/>
        <v>1</v>
      </c>
      <c r="J174" s="43">
        <f>(J167-J168-J170-J171)/J167</f>
        <v>1</v>
      </c>
      <c r="K174" s="43">
        <f>(K167-K168-K170-K171)/K167</f>
        <v>1</v>
      </c>
    </row>
    <row r="175" spans="1:12" x14ac:dyDescent="0.2">
      <c r="A175" s="14"/>
      <c r="B175" s="38" t="s">
        <v>19</v>
      </c>
      <c r="C175" s="42">
        <f t="shared" ref="C175:I175" si="101">(C167-C168-C170-C171-C169)/C167</f>
        <v>0</v>
      </c>
      <c r="D175" s="42">
        <f t="shared" si="101"/>
        <v>0</v>
      </c>
      <c r="E175" s="42">
        <f t="shared" si="101"/>
        <v>0</v>
      </c>
      <c r="F175" s="42">
        <f t="shared" si="101"/>
        <v>0</v>
      </c>
      <c r="G175" s="42">
        <f t="shared" si="101"/>
        <v>0</v>
      </c>
      <c r="H175" s="42">
        <f t="shared" si="101"/>
        <v>0</v>
      </c>
      <c r="I175" s="46">
        <f t="shared" si="101"/>
        <v>0</v>
      </c>
      <c r="J175" s="52">
        <f>(J167-J168-J170-J171-J169)/J167</f>
        <v>0</v>
      </c>
      <c r="K175" s="47">
        <f>(K167-K168-K170-K171-K169)/K167</f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2">IF(C177&lt;1,C167,C167-C168-C169-C170-C171/C177)/24</f>
        <v>1</v>
      </c>
      <c r="D178" s="58">
        <f t="shared" si="102"/>
        <v>1</v>
      </c>
      <c r="E178" s="58">
        <f t="shared" si="102"/>
        <v>1</v>
      </c>
      <c r="F178" s="58">
        <f t="shared" si="102"/>
        <v>1</v>
      </c>
      <c r="G178" s="58">
        <f t="shared" si="102"/>
        <v>1</v>
      </c>
      <c r="H178" s="58">
        <f t="shared" si="102"/>
        <v>1</v>
      </c>
      <c r="I178" s="59">
        <f t="shared" si="10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3">IF(C176=0,C175,((C167-C168-C170-C171-C169)/C167)/C176)</f>
        <v>0</v>
      </c>
      <c r="D179" s="25">
        <f t="shared" si="103"/>
        <v>0</v>
      </c>
      <c r="E179" s="25">
        <f t="shared" si="103"/>
        <v>0</v>
      </c>
      <c r="F179" s="25">
        <f t="shared" si="103"/>
        <v>0</v>
      </c>
      <c r="G179" s="25">
        <f t="shared" si="103"/>
        <v>0</v>
      </c>
      <c r="H179" s="25">
        <f t="shared" si="103"/>
        <v>0</v>
      </c>
      <c r="I179" s="45">
        <f t="shared" si="103"/>
        <v>0</v>
      </c>
      <c r="J179" s="44">
        <f>IF(J176=0,J175,((J167-J168-J170-J171-J169)/J167)/J176)</f>
        <v>0</v>
      </c>
      <c r="K179" s="44">
        <f>IF(K176=0,K175,((K167-K168-K170-K171-K169)/K167)/K176)</f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4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4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4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4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4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5">C182+C184+C185</f>
        <v>0</v>
      </c>
      <c r="D186" s="30">
        <f t="shared" si="105"/>
        <v>0</v>
      </c>
      <c r="E186" s="30">
        <f t="shared" si="105"/>
        <v>0</v>
      </c>
      <c r="F186" s="30">
        <f t="shared" si="105"/>
        <v>0</v>
      </c>
      <c r="G186" s="30">
        <f t="shared" si="105"/>
        <v>0</v>
      </c>
      <c r="H186" s="30">
        <f t="shared" si="105"/>
        <v>0</v>
      </c>
      <c r="I186" s="30">
        <f t="shared" si="105"/>
        <v>0</v>
      </c>
      <c r="J186" s="36">
        <f t="shared" si="104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6">C181-C186</f>
        <v>24</v>
      </c>
      <c r="D187" s="30">
        <f t="shared" si="106"/>
        <v>24</v>
      </c>
      <c r="E187" s="30">
        <f t="shared" si="106"/>
        <v>24</v>
      </c>
      <c r="F187" s="30">
        <f t="shared" si="106"/>
        <v>24</v>
      </c>
      <c r="G187" s="30">
        <f t="shared" si="106"/>
        <v>24</v>
      </c>
      <c r="H187" s="30">
        <f t="shared" si="106"/>
        <v>24</v>
      </c>
      <c r="I187" s="30">
        <f t="shared" si="106"/>
        <v>24</v>
      </c>
      <c r="J187" s="36">
        <f t="shared" si="104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7">(D181-D182-D184-D185)/D181</f>
        <v>1</v>
      </c>
      <c r="E188" s="42">
        <f t="shared" si="107"/>
        <v>1</v>
      </c>
      <c r="F188" s="42">
        <f t="shared" si="107"/>
        <v>1</v>
      </c>
      <c r="G188" s="42">
        <f t="shared" si="107"/>
        <v>1</v>
      </c>
      <c r="H188" s="42">
        <f t="shared" si="107"/>
        <v>1</v>
      </c>
      <c r="I188" s="42">
        <f t="shared" si="107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8">(C181-C182-C184-C185-C183)/C181</f>
        <v>0</v>
      </c>
      <c r="D189" s="42">
        <f t="shared" si="108"/>
        <v>0</v>
      </c>
      <c r="E189" s="42">
        <f t="shared" si="108"/>
        <v>0</v>
      </c>
      <c r="F189" s="42">
        <f t="shared" si="108"/>
        <v>0</v>
      </c>
      <c r="G189" s="42">
        <f t="shared" si="108"/>
        <v>0</v>
      </c>
      <c r="H189" s="42">
        <f t="shared" si="108"/>
        <v>0</v>
      </c>
      <c r="I189" s="46">
        <f t="shared" si="108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9">IF(C191&lt;1,C181,C181-C182-C183-C184-C185/C191)/24</f>
        <v>1</v>
      </c>
      <c r="D192" s="58">
        <f t="shared" si="109"/>
        <v>1</v>
      </c>
      <c r="E192" s="58">
        <f t="shared" si="109"/>
        <v>1</v>
      </c>
      <c r="F192" s="58">
        <f t="shared" si="109"/>
        <v>1</v>
      </c>
      <c r="G192" s="58">
        <f t="shared" si="109"/>
        <v>1</v>
      </c>
      <c r="H192" s="58">
        <f t="shared" si="109"/>
        <v>1</v>
      </c>
      <c r="I192" s="59">
        <f t="shared" si="109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0">IF(C190=0,C189,((C181-C182-C184-C185-C183)/C181)/C190)</f>
        <v>0</v>
      </c>
      <c r="D193" s="25">
        <f t="shared" si="110"/>
        <v>0</v>
      </c>
      <c r="E193" s="25">
        <f t="shared" si="110"/>
        <v>0</v>
      </c>
      <c r="F193" s="25">
        <f t="shared" si="110"/>
        <v>0</v>
      </c>
      <c r="G193" s="25">
        <f t="shared" si="110"/>
        <v>0</v>
      </c>
      <c r="H193" s="25">
        <f t="shared" si="110"/>
        <v>0</v>
      </c>
      <c r="I193" s="45">
        <f t="shared" si="110"/>
        <v>0</v>
      </c>
      <c r="J193" s="44">
        <f t="shared" ref="J193:K193" si="111">IF(J190=0,J189,((J181-J182-J184-J185-J183)/J181)/J190)</f>
        <v>0</v>
      </c>
      <c r="K193" s="44">
        <f t="shared" si="11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63"/>
  <dimension ref="A1:P194"/>
  <sheetViews>
    <sheetView showGridLines="0" zoomScaleNormal="100" workbookViewId="0">
      <selection activeCell="G1" sqref="G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5" width="9.140625" style="4"/>
    <col min="16" max="16" width="10" style="4" bestFit="1" customWidth="1"/>
    <col min="17" max="17" width="16.42578125" style="4" bestFit="1" customWidth="1"/>
    <col min="18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Week26!F1+1</f>
        <v>27</v>
      </c>
      <c r="G1" s="62">
        <f>Week26!G1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Week26!I3+1</f>
        <v>43281</v>
      </c>
      <c r="D3" s="51">
        <f t="shared" ref="D3:I3" si="0">C3+1</f>
        <v>43282</v>
      </c>
      <c r="E3" s="51">
        <f t="shared" si="0"/>
        <v>43283</v>
      </c>
      <c r="F3" s="51">
        <f t="shared" si="0"/>
        <v>43284</v>
      </c>
      <c r="G3" s="51">
        <f t="shared" si="0"/>
        <v>43285</v>
      </c>
      <c r="H3" s="51">
        <f t="shared" si="0"/>
        <v>43286</v>
      </c>
      <c r="I3" s="51">
        <f t="shared" si="0"/>
        <v>43287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1</v>
      </c>
      <c r="K12" s="43">
        <f>(K5-K6-K8-K9)/K5</f>
        <v>1</v>
      </c>
      <c r="L12" s="53">
        <f>AVERAGE(J12,J26,J40)</f>
        <v>0.66666666666666663</v>
      </c>
      <c r="N12" s="53">
        <f>AVERAGE(J12,J26,J40,J56,J70,J86,J100)</f>
        <v>0.8571428571428571</v>
      </c>
    </row>
    <row r="13" spans="1:14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1</v>
      </c>
      <c r="K13" s="47">
        <f>(K5-K6-K8-K9-K7)/K5</f>
        <v>1</v>
      </c>
      <c r="L13" s="53">
        <f>AVERAGE(J13,J27,J41)</f>
        <v>0.66666666666666663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>IF(J14=0,J13,((J5-J6-J8-J9-J7)/J5)/J14)</f>
        <v>1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1</v>
      </c>
      <c r="K31" s="44">
        <f>IF(K28=0,K27,((K19-K20-K22-K23-K21)/K19)/K28)</f>
        <v>1</v>
      </c>
      <c r="L31" s="55">
        <f>(J28+J40+J56+J72+J116)/5</f>
        <v>0.4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6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6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O34" s="67"/>
      <c r="P34" s="68"/>
    </row>
    <row r="35" spans="1:16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6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6" x14ac:dyDescent="0.2">
      <c r="A37" s="12"/>
      <c r="B37" s="13" t="s">
        <v>17</v>
      </c>
      <c r="C37" s="29">
        <v>24</v>
      </c>
      <c r="D37" s="29">
        <v>24</v>
      </c>
      <c r="E37" s="29">
        <v>24</v>
      </c>
      <c r="F37" s="29">
        <v>24</v>
      </c>
      <c r="G37" s="29">
        <v>24</v>
      </c>
      <c r="H37" s="29">
        <v>24</v>
      </c>
      <c r="I37" s="29">
        <v>24</v>
      </c>
      <c r="J37" s="33">
        <f t="shared" si="15"/>
        <v>168</v>
      </c>
      <c r="K37" s="33">
        <v>0</v>
      </c>
    </row>
    <row r="38" spans="1:16" x14ac:dyDescent="0.2">
      <c r="A38" s="14"/>
      <c r="B38" s="15" t="s">
        <v>11</v>
      </c>
      <c r="C38" s="30">
        <f t="shared" ref="C38:I38" si="16">C34+C36+C37</f>
        <v>24</v>
      </c>
      <c r="D38" s="30">
        <f t="shared" si="16"/>
        <v>24</v>
      </c>
      <c r="E38" s="30">
        <f t="shared" si="16"/>
        <v>24</v>
      </c>
      <c r="F38" s="30">
        <f t="shared" si="16"/>
        <v>24</v>
      </c>
      <c r="G38" s="30">
        <f t="shared" si="16"/>
        <v>24</v>
      </c>
      <c r="H38" s="30">
        <f t="shared" si="16"/>
        <v>24</v>
      </c>
      <c r="I38" s="30">
        <f t="shared" si="16"/>
        <v>24</v>
      </c>
      <c r="J38" s="34">
        <f t="shared" si="15"/>
        <v>168</v>
      </c>
      <c r="K38" s="34">
        <f>K34+K36+K37</f>
        <v>0</v>
      </c>
      <c r="L38" s="55">
        <f>(K12+K24+K38+K54+K68)/5</f>
        <v>0.2</v>
      </c>
    </row>
    <row r="39" spans="1:16" x14ac:dyDescent="0.2">
      <c r="A39" s="14"/>
      <c r="B39" s="15" t="s">
        <v>1</v>
      </c>
      <c r="C39" s="30">
        <f t="shared" ref="C39:I39" si="17">C33-C38</f>
        <v>0</v>
      </c>
      <c r="D39" s="30">
        <f t="shared" si="17"/>
        <v>0</v>
      </c>
      <c r="E39" s="30">
        <f t="shared" si="17"/>
        <v>0</v>
      </c>
      <c r="F39" s="30">
        <f t="shared" si="17"/>
        <v>0</v>
      </c>
      <c r="G39" s="30">
        <f t="shared" si="17"/>
        <v>0</v>
      </c>
      <c r="H39" s="30">
        <f t="shared" si="17"/>
        <v>0</v>
      </c>
      <c r="I39" s="30">
        <f t="shared" si="17"/>
        <v>0</v>
      </c>
      <c r="J39" s="34">
        <f t="shared" si="15"/>
        <v>0</v>
      </c>
      <c r="K39" s="34">
        <f>K33-K38</f>
        <v>168</v>
      </c>
    </row>
    <row r="40" spans="1:16" x14ac:dyDescent="0.2">
      <c r="A40" s="14"/>
      <c r="B40" s="38" t="s">
        <v>18</v>
      </c>
      <c r="C40" s="42">
        <f>((C33-C34-C36-C37)/C33)*100%</f>
        <v>0</v>
      </c>
      <c r="D40" s="42">
        <f t="shared" ref="D40:I40" si="18">(D33-D34-D36-D37)/D33</f>
        <v>0</v>
      </c>
      <c r="E40" s="42">
        <f t="shared" si="18"/>
        <v>0</v>
      </c>
      <c r="F40" s="42">
        <f t="shared" si="18"/>
        <v>0</v>
      </c>
      <c r="G40" s="42">
        <f t="shared" si="18"/>
        <v>0</v>
      </c>
      <c r="H40" s="42">
        <f t="shared" si="18"/>
        <v>0</v>
      </c>
      <c r="I40" s="42">
        <f t="shared" si="18"/>
        <v>0</v>
      </c>
      <c r="J40" s="43">
        <f>(J33-J34-J36-J37)/J33</f>
        <v>0</v>
      </c>
      <c r="K40" s="43">
        <f>(K33-K34-K36-K37)/K33</f>
        <v>1</v>
      </c>
    </row>
    <row r="41" spans="1:16" x14ac:dyDescent="0.2">
      <c r="A41" s="14"/>
      <c r="B41" s="38" t="s">
        <v>19</v>
      </c>
      <c r="C41" s="42">
        <f t="shared" ref="C41:I41" si="19">(C33-C34-C36-C37-C35)/C33</f>
        <v>0</v>
      </c>
      <c r="D41" s="42">
        <f t="shared" si="19"/>
        <v>0</v>
      </c>
      <c r="E41" s="42">
        <f t="shared" si="19"/>
        <v>0</v>
      </c>
      <c r="F41" s="42">
        <f t="shared" si="19"/>
        <v>0</v>
      </c>
      <c r="G41" s="42">
        <f t="shared" si="19"/>
        <v>0</v>
      </c>
      <c r="H41" s="42">
        <f t="shared" si="19"/>
        <v>0</v>
      </c>
      <c r="I41" s="46">
        <f t="shared" si="19"/>
        <v>0</v>
      </c>
      <c r="J41" s="52">
        <f>(J33-J34-J36-J37-J35)/J33</f>
        <v>0</v>
      </c>
      <c r="K41" s="47">
        <f>(K33-K34-K36-K37-K35)/K33</f>
        <v>1</v>
      </c>
    </row>
    <row r="42" spans="1:16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6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6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6" ht="13.5" thickBot="1" x14ac:dyDescent="0.25">
      <c r="A45" s="37"/>
      <c r="B45" s="3" t="s">
        <v>15</v>
      </c>
      <c r="C45" s="25">
        <f t="shared" ref="C45:I45" si="21">IF(C42=0,C41,((C33-C34-C36-C37-C35)/C33)/C42)</f>
        <v>0</v>
      </c>
      <c r="D45" s="25">
        <f t="shared" si="21"/>
        <v>0</v>
      </c>
      <c r="E45" s="25">
        <f t="shared" si="21"/>
        <v>0</v>
      </c>
      <c r="F45" s="25">
        <f t="shared" si="21"/>
        <v>0</v>
      </c>
      <c r="G45" s="25">
        <f t="shared" si="21"/>
        <v>0</v>
      </c>
      <c r="H45" s="25">
        <f t="shared" si="21"/>
        <v>0</v>
      </c>
      <c r="I45" s="45">
        <f t="shared" si="21"/>
        <v>0</v>
      </c>
      <c r="J45" s="44">
        <f t="shared" ref="J45:K45" si="22">IF(J42=0,J41,((J33-J34-J36-J37-J35)/J33)/J42)</f>
        <v>0</v>
      </c>
      <c r="K45" s="44">
        <f t="shared" si="22"/>
        <v>1</v>
      </c>
    </row>
    <row r="46" spans="1:16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6" ht="13.5" thickTop="1" x14ac:dyDescent="0.2">
      <c r="A47" s="21"/>
      <c r="B47" s="5"/>
      <c r="C47" s="51">
        <f>C3</f>
        <v>43281</v>
      </c>
      <c r="D47" s="51">
        <f t="shared" ref="D47:I47" si="23">C47+1</f>
        <v>43282</v>
      </c>
      <c r="E47" s="51">
        <f t="shared" si="23"/>
        <v>43283</v>
      </c>
      <c r="F47" s="51">
        <f t="shared" si="23"/>
        <v>43284</v>
      </c>
      <c r="G47" s="51">
        <f t="shared" si="23"/>
        <v>43285</v>
      </c>
      <c r="H47" s="51">
        <f t="shared" si="23"/>
        <v>43286</v>
      </c>
      <c r="I47" s="51">
        <f t="shared" si="23"/>
        <v>43287</v>
      </c>
      <c r="J47" s="20" t="s">
        <v>12</v>
      </c>
      <c r="K47" s="20"/>
    </row>
    <row r="48" spans="1:16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4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4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4"/>
        <v>0</v>
      </c>
      <c r="K51" s="35">
        <v>0</v>
      </c>
      <c r="M51" s="4">
        <f>52-39</f>
        <v>13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4"/>
        <v>0</v>
      </c>
      <c r="K52" s="35">
        <v>0</v>
      </c>
      <c r="L52" s="31"/>
      <c r="M52" s="4">
        <f>M51/60</f>
        <v>0.21666666666666667</v>
      </c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4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5">C50+C52+C53</f>
        <v>0</v>
      </c>
      <c r="D54" s="30">
        <f t="shared" si="25"/>
        <v>0</v>
      </c>
      <c r="E54" s="30">
        <f t="shared" si="25"/>
        <v>0</v>
      </c>
      <c r="F54" s="30">
        <f t="shared" si="25"/>
        <v>0</v>
      </c>
      <c r="G54" s="30">
        <f t="shared" si="25"/>
        <v>0</v>
      </c>
      <c r="H54" s="30">
        <f t="shared" si="25"/>
        <v>0</v>
      </c>
      <c r="I54" s="30">
        <f t="shared" si="25"/>
        <v>0</v>
      </c>
      <c r="J54" s="36">
        <f t="shared" si="24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6">C49-C54</f>
        <v>24</v>
      </c>
      <c r="D55" s="30">
        <f t="shared" si="26"/>
        <v>24</v>
      </c>
      <c r="E55" s="30">
        <f t="shared" si="26"/>
        <v>24</v>
      </c>
      <c r="F55" s="30">
        <f t="shared" si="26"/>
        <v>24</v>
      </c>
      <c r="G55" s="30">
        <f t="shared" si="26"/>
        <v>24</v>
      </c>
      <c r="H55" s="30">
        <f t="shared" si="26"/>
        <v>24</v>
      </c>
      <c r="I55" s="30">
        <f t="shared" si="26"/>
        <v>24</v>
      </c>
      <c r="J55" s="36">
        <f t="shared" si="24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7">(D49-D50-D52-D53)/D49</f>
        <v>1</v>
      </c>
      <c r="E56" s="42">
        <f t="shared" si="27"/>
        <v>1</v>
      </c>
      <c r="F56" s="42">
        <f t="shared" si="27"/>
        <v>1</v>
      </c>
      <c r="G56" s="42">
        <f t="shared" si="27"/>
        <v>1</v>
      </c>
      <c r="H56" s="42">
        <f t="shared" si="27"/>
        <v>1</v>
      </c>
      <c r="I56" s="42">
        <f t="shared" si="27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28">(C49-C50-C52-C53-C51)/C49</f>
        <v>1</v>
      </c>
      <c r="D57" s="42">
        <f t="shared" si="28"/>
        <v>1</v>
      </c>
      <c r="E57" s="42">
        <f t="shared" si="28"/>
        <v>1</v>
      </c>
      <c r="F57" s="42">
        <f t="shared" si="28"/>
        <v>1</v>
      </c>
      <c r="G57" s="42">
        <f t="shared" si="28"/>
        <v>1</v>
      </c>
      <c r="H57" s="42">
        <f t="shared" si="28"/>
        <v>1</v>
      </c>
      <c r="I57" s="46">
        <f t="shared" si="28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9">IF(C59&lt;1,C49,C49-C50-C51-C52-C53/C59)/24</f>
        <v>1</v>
      </c>
      <c r="D60" s="58">
        <f t="shared" si="29"/>
        <v>1</v>
      </c>
      <c r="E60" s="58">
        <f t="shared" si="29"/>
        <v>1</v>
      </c>
      <c r="F60" s="58">
        <f t="shared" si="29"/>
        <v>1</v>
      </c>
      <c r="G60" s="58">
        <f t="shared" si="29"/>
        <v>1</v>
      </c>
      <c r="H60" s="58">
        <f t="shared" si="29"/>
        <v>1</v>
      </c>
      <c r="I60" s="59">
        <f t="shared" si="29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I61" si="30">IF(C58=0,C57,((C49-C50-C52-C53-C51)/C49)/C58)</f>
        <v>1</v>
      </c>
      <c r="D61" s="25">
        <f t="shared" si="30"/>
        <v>1</v>
      </c>
      <c r="E61" s="25">
        <f t="shared" si="30"/>
        <v>1</v>
      </c>
      <c r="F61" s="25">
        <f t="shared" si="30"/>
        <v>1</v>
      </c>
      <c r="G61" s="25">
        <f t="shared" si="30"/>
        <v>1</v>
      </c>
      <c r="H61" s="25">
        <f t="shared" si="30"/>
        <v>1</v>
      </c>
      <c r="I61" s="45">
        <f t="shared" si="30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1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1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1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1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1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2">C64+C66+C67</f>
        <v>0</v>
      </c>
      <c r="D68" s="30">
        <f t="shared" si="32"/>
        <v>0</v>
      </c>
      <c r="E68" s="30">
        <f t="shared" si="32"/>
        <v>0</v>
      </c>
      <c r="F68" s="30">
        <f t="shared" si="32"/>
        <v>0</v>
      </c>
      <c r="G68" s="30">
        <f t="shared" si="32"/>
        <v>0</v>
      </c>
      <c r="H68" s="30">
        <f t="shared" si="32"/>
        <v>0</v>
      </c>
      <c r="I68" s="30">
        <f t="shared" si="32"/>
        <v>0</v>
      </c>
      <c r="J68" s="36">
        <f t="shared" si="31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3">C63-C68</f>
        <v>24</v>
      </c>
      <c r="D69" s="30">
        <f t="shared" si="33"/>
        <v>24</v>
      </c>
      <c r="E69" s="30">
        <f t="shared" si="33"/>
        <v>24</v>
      </c>
      <c r="F69" s="30">
        <f t="shared" si="33"/>
        <v>24</v>
      </c>
      <c r="G69" s="30">
        <f t="shared" si="33"/>
        <v>24</v>
      </c>
      <c r="H69" s="30">
        <f t="shared" si="33"/>
        <v>24</v>
      </c>
      <c r="I69" s="30">
        <f t="shared" si="33"/>
        <v>24</v>
      </c>
      <c r="J69" s="36">
        <f t="shared" si="31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4">(D63-D64-D66-D67)/D63</f>
        <v>1</v>
      </c>
      <c r="E70" s="42">
        <f t="shared" si="34"/>
        <v>1</v>
      </c>
      <c r="F70" s="42">
        <f t="shared" si="34"/>
        <v>1</v>
      </c>
      <c r="G70" s="42">
        <f t="shared" si="34"/>
        <v>1</v>
      </c>
      <c r="H70" s="42">
        <f t="shared" si="34"/>
        <v>1</v>
      </c>
      <c r="I70" s="42">
        <f t="shared" si="34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5">(C63-C64-C66-C67-C65)/C63</f>
        <v>1</v>
      </c>
      <c r="D71" s="42">
        <f t="shared" si="35"/>
        <v>1</v>
      </c>
      <c r="E71" s="42">
        <f t="shared" si="35"/>
        <v>1</v>
      </c>
      <c r="F71" s="42">
        <f t="shared" si="35"/>
        <v>1</v>
      </c>
      <c r="G71" s="42">
        <f t="shared" si="35"/>
        <v>1</v>
      </c>
      <c r="H71" s="42">
        <f t="shared" si="35"/>
        <v>1</v>
      </c>
      <c r="I71" s="46">
        <f t="shared" si="35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6">IF(C73&lt;1,C63,C63-C64-C65-C66-C67/C73)/24</f>
        <v>1</v>
      </c>
      <c r="D74" s="58">
        <f t="shared" si="36"/>
        <v>1</v>
      </c>
      <c r="E74" s="58">
        <f t="shared" si="36"/>
        <v>1</v>
      </c>
      <c r="F74" s="58">
        <f t="shared" si="36"/>
        <v>1</v>
      </c>
      <c r="G74" s="58">
        <f t="shared" si="36"/>
        <v>1</v>
      </c>
      <c r="H74" s="58">
        <f t="shared" si="36"/>
        <v>1</v>
      </c>
      <c r="I74" s="59">
        <f t="shared" si="36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7">IF(C72=0,C71,((C63-C64-C66-C67-C65)/C63)/C72)</f>
        <v>1</v>
      </c>
      <c r="D75" s="25">
        <f t="shared" si="37"/>
        <v>1</v>
      </c>
      <c r="E75" s="25">
        <f t="shared" si="37"/>
        <v>1</v>
      </c>
      <c r="F75" s="25">
        <f t="shared" si="37"/>
        <v>1</v>
      </c>
      <c r="G75" s="25">
        <f t="shared" si="37"/>
        <v>1</v>
      </c>
      <c r="H75" s="25">
        <f t="shared" si="37"/>
        <v>1</v>
      </c>
      <c r="I75" s="45">
        <f t="shared" si="37"/>
        <v>1</v>
      </c>
      <c r="J75" s="44">
        <f t="shared" ref="J75:K75" si="38">IF(J72=0,J71,((J63-J64-J66-J67-J65)/J63)/J72)</f>
        <v>1</v>
      </c>
      <c r="K75" s="44">
        <f t="shared" si="38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43281</v>
      </c>
      <c r="D77" s="51">
        <f t="shared" ref="D77:I77" si="39">C77+1</f>
        <v>43282</v>
      </c>
      <c r="E77" s="51">
        <f t="shared" si="39"/>
        <v>43283</v>
      </c>
      <c r="F77" s="51">
        <f t="shared" si="39"/>
        <v>43284</v>
      </c>
      <c r="G77" s="51">
        <f t="shared" si="39"/>
        <v>43285</v>
      </c>
      <c r="H77" s="51">
        <f t="shared" si="39"/>
        <v>43286</v>
      </c>
      <c r="I77" s="51">
        <f t="shared" si="39"/>
        <v>43287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0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0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0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0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0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1">C80+C82+C83</f>
        <v>0</v>
      </c>
      <c r="D84" s="30">
        <f t="shared" si="41"/>
        <v>0</v>
      </c>
      <c r="E84" s="30">
        <f t="shared" si="41"/>
        <v>0</v>
      </c>
      <c r="F84" s="30">
        <f t="shared" si="41"/>
        <v>0</v>
      </c>
      <c r="G84" s="30">
        <f t="shared" si="41"/>
        <v>0</v>
      </c>
      <c r="H84" s="30">
        <f t="shared" si="41"/>
        <v>0</v>
      </c>
      <c r="I84" s="30">
        <f t="shared" si="41"/>
        <v>0</v>
      </c>
      <c r="J84" s="36">
        <f t="shared" si="40"/>
        <v>0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2">C79-C84</f>
        <v>24</v>
      </c>
      <c r="D85" s="30">
        <f t="shared" si="42"/>
        <v>24</v>
      </c>
      <c r="E85" s="30">
        <f t="shared" si="42"/>
        <v>24</v>
      </c>
      <c r="F85" s="30">
        <f t="shared" si="42"/>
        <v>24</v>
      </c>
      <c r="G85" s="30">
        <f t="shared" si="42"/>
        <v>24</v>
      </c>
      <c r="H85" s="30">
        <f t="shared" si="42"/>
        <v>24</v>
      </c>
      <c r="I85" s="30">
        <f t="shared" si="42"/>
        <v>24</v>
      </c>
      <c r="J85" s="36">
        <f t="shared" si="40"/>
        <v>168</v>
      </c>
      <c r="K85" s="36">
        <f>K79-K84</f>
        <v>168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3">(D79-D80-D82-D83)/D79</f>
        <v>1</v>
      </c>
      <c r="E86" s="42">
        <f t="shared" si="43"/>
        <v>1</v>
      </c>
      <c r="F86" s="42">
        <f t="shared" si="43"/>
        <v>1</v>
      </c>
      <c r="G86" s="42">
        <f t="shared" si="43"/>
        <v>1</v>
      </c>
      <c r="H86" s="42">
        <f t="shared" si="43"/>
        <v>1</v>
      </c>
      <c r="I86" s="42">
        <f t="shared" si="43"/>
        <v>1</v>
      </c>
      <c r="J86" s="43">
        <f t="shared" ref="J86:K86" si="44">(J79-J80-J82-J83)/J79</f>
        <v>1</v>
      </c>
      <c r="K86" s="43">
        <f t="shared" si="44"/>
        <v>1</v>
      </c>
      <c r="L86" s="53">
        <f>AVERAGE(J86,J100)</f>
        <v>1</v>
      </c>
    </row>
    <row r="87" spans="1:16" x14ac:dyDescent="0.2">
      <c r="A87" s="14"/>
      <c r="B87" s="38" t="s">
        <v>19</v>
      </c>
      <c r="C87" s="42">
        <f t="shared" ref="C87:I87" si="45">(C79-C80-C82-C83-C81)/C79</f>
        <v>1</v>
      </c>
      <c r="D87" s="42">
        <f t="shared" si="45"/>
        <v>1</v>
      </c>
      <c r="E87" s="42">
        <f t="shared" si="45"/>
        <v>1</v>
      </c>
      <c r="F87" s="42">
        <f t="shared" si="45"/>
        <v>1</v>
      </c>
      <c r="G87" s="42">
        <f t="shared" si="45"/>
        <v>1</v>
      </c>
      <c r="H87" s="42">
        <f t="shared" si="45"/>
        <v>1</v>
      </c>
      <c r="I87" s="46">
        <f t="shared" si="45"/>
        <v>1</v>
      </c>
      <c r="J87" s="52">
        <f t="shared" ref="J87:K87" si="46">(J79-J80-J82-J83-J81)/J79</f>
        <v>1</v>
      </c>
      <c r="K87" s="47">
        <f t="shared" si="46"/>
        <v>1</v>
      </c>
      <c r="L87" s="53">
        <f>AVERAGE(J87,J101)</f>
        <v>1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47">IF(C89&lt;1,C79,C79-C80-C81-C82-C83/C89)/24</f>
        <v>1</v>
      </c>
      <c r="D90" s="58">
        <f t="shared" si="47"/>
        <v>1</v>
      </c>
      <c r="E90" s="58">
        <f t="shared" si="47"/>
        <v>1</v>
      </c>
      <c r="F90" s="58">
        <f t="shared" si="47"/>
        <v>1</v>
      </c>
      <c r="G90" s="58">
        <f t="shared" si="47"/>
        <v>1</v>
      </c>
      <c r="H90" s="58">
        <f t="shared" si="47"/>
        <v>1</v>
      </c>
      <c r="I90" s="59">
        <f t="shared" si="47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48">IF(C88=0,C87,((C79-C80-C82-C83-C81)/C79)/C88)</f>
        <v>1</v>
      </c>
      <c r="D91" s="25">
        <f t="shared" si="48"/>
        <v>1</v>
      </c>
      <c r="E91" s="25">
        <f t="shared" si="48"/>
        <v>1</v>
      </c>
      <c r="F91" s="25">
        <f t="shared" si="48"/>
        <v>1</v>
      </c>
      <c r="G91" s="25">
        <f t="shared" si="48"/>
        <v>1</v>
      </c>
      <c r="H91" s="25">
        <f t="shared" si="48"/>
        <v>1</v>
      </c>
      <c r="I91" s="45">
        <f t="shared" si="48"/>
        <v>1</v>
      </c>
      <c r="J91" s="44">
        <f t="shared" ref="J91:K91" si="49">IF(J88=0,J87,((J79-J80-J82-J83-J81)/J79)/J88)</f>
        <v>1</v>
      </c>
      <c r="K91" s="44">
        <f t="shared" si="49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0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0"/>
        <v>0</v>
      </c>
      <c r="K94" s="35">
        <v>0</v>
      </c>
      <c r="P94" s="4">
        <f>O96/O97</f>
        <v>0.78333333333333333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0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0"/>
        <v>0</v>
      </c>
      <c r="K96" s="35">
        <v>0</v>
      </c>
      <c r="N96" s="4">
        <v>7</v>
      </c>
      <c r="O96" s="4">
        <v>47</v>
      </c>
    </row>
    <row r="97" spans="1:15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0"/>
        <v>0</v>
      </c>
      <c r="K97" s="35">
        <v>0</v>
      </c>
      <c r="N97" s="4">
        <v>23</v>
      </c>
      <c r="O97" s="4">
        <v>60</v>
      </c>
    </row>
    <row r="98" spans="1:15" x14ac:dyDescent="0.2">
      <c r="A98" s="14"/>
      <c r="B98" s="15" t="s">
        <v>11</v>
      </c>
      <c r="C98" s="30">
        <f t="shared" ref="C98:I98" si="51">C94+C96+C97</f>
        <v>0</v>
      </c>
      <c r="D98" s="30">
        <f t="shared" si="51"/>
        <v>0</v>
      </c>
      <c r="E98" s="30">
        <f t="shared" si="51"/>
        <v>0</v>
      </c>
      <c r="F98" s="30">
        <f t="shared" si="51"/>
        <v>0</v>
      </c>
      <c r="G98" s="30">
        <f t="shared" si="51"/>
        <v>0</v>
      </c>
      <c r="H98" s="30">
        <f t="shared" si="51"/>
        <v>0</v>
      </c>
      <c r="I98" s="30">
        <f t="shared" si="51"/>
        <v>0</v>
      </c>
      <c r="J98" s="36">
        <f t="shared" si="50"/>
        <v>0</v>
      </c>
      <c r="K98" s="36">
        <f>K94+K96+K97</f>
        <v>0</v>
      </c>
      <c r="N98" s="4">
        <f>N97-N96</f>
        <v>16</v>
      </c>
      <c r="O98" s="4">
        <f>O97-O96</f>
        <v>13</v>
      </c>
    </row>
    <row r="99" spans="1:15" x14ac:dyDescent="0.2">
      <c r="A99" s="14"/>
      <c r="B99" s="15" t="s">
        <v>1</v>
      </c>
      <c r="C99" s="30">
        <f t="shared" ref="C99:I99" si="52">C93-C98</f>
        <v>24</v>
      </c>
      <c r="D99" s="30">
        <f t="shared" si="52"/>
        <v>24</v>
      </c>
      <c r="E99" s="30">
        <f t="shared" si="52"/>
        <v>24</v>
      </c>
      <c r="F99" s="30">
        <f t="shared" si="52"/>
        <v>24</v>
      </c>
      <c r="G99" s="30">
        <f t="shared" si="52"/>
        <v>24</v>
      </c>
      <c r="H99" s="30">
        <f t="shared" si="52"/>
        <v>24</v>
      </c>
      <c r="I99" s="30">
        <f t="shared" si="52"/>
        <v>24</v>
      </c>
      <c r="J99" s="36">
        <f t="shared" si="50"/>
        <v>168</v>
      </c>
      <c r="K99" s="36">
        <f>K93-K98</f>
        <v>168</v>
      </c>
      <c r="O99" s="4">
        <f>O98/60</f>
        <v>0.21666666666666667</v>
      </c>
    </row>
    <row r="100" spans="1:15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3">(D93-D94-D96-D97)/D93</f>
        <v>1</v>
      </c>
      <c r="E100" s="42">
        <f t="shared" si="53"/>
        <v>1</v>
      </c>
      <c r="F100" s="42">
        <f t="shared" si="53"/>
        <v>1</v>
      </c>
      <c r="G100" s="42">
        <f t="shared" si="53"/>
        <v>1</v>
      </c>
      <c r="H100" s="42">
        <f t="shared" si="53"/>
        <v>1</v>
      </c>
      <c r="I100" s="42">
        <f t="shared" si="53"/>
        <v>1</v>
      </c>
      <c r="J100" s="43">
        <f t="shared" ref="J100:K100" si="54">(J93-J94-J96-J97)/J93</f>
        <v>1</v>
      </c>
      <c r="K100" s="43">
        <f t="shared" si="54"/>
        <v>1</v>
      </c>
    </row>
    <row r="101" spans="1:15" x14ac:dyDescent="0.2">
      <c r="A101" s="14"/>
      <c r="B101" s="38" t="s">
        <v>19</v>
      </c>
      <c r="C101" s="42">
        <f t="shared" ref="C101:I101" si="55">(C93-C94-C96-C97-C95)/C93</f>
        <v>1</v>
      </c>
      <c r="D101" s="42">
        <f t="shared" si="55"/>
        <v>1</v>
      </c>
      <c r="E101" s="42">
        <f t="shared" si="55"/>
        <v>1</v>
      </c>
      <c r="F101" s="42">
        <f t="shared" si="55"/>
        <v>1</v>
      </c>
      <c r="G101" s="42">
        <f t="shared" si="55"/>
        <v>1</v>
      </c>
      <c r="H101" s="42">
        <f t="shared" si="55"/>
        <v>1</v>
      </c>
      <c r="I101" s="46">
        <f t="shared" si="55"/>
        <v>1</v>
      </c>
      <c r="J101" s="52">
        <f t="shared" ref="J101:K101" si="56">(J93-J94-J96-J97-J95)/J93</f>
        <v>1</v>
      </c>
      <c r="K101" s="47">
        <f t="shared" si="56"/>
        <v>1</v>
      </c>
    </row>
    <row r="102" spans="1:15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5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5" x14ac:dyDescent="0.2">
      <c r="A104" s="16"/>
      <c r="B104" s="57" t="s">
        <v>25</v>
      </c>
      <c r="C104" s="58">
        <f t="shared" ref="C104:I104" si="57">IF(C103&lt;1,C93,C93-C94-C95-C96-C97/C103)/24</f>
        <v>1</v>
      </c>
      <c r="D104" s="58">
        <f t="shared" si="57"/>
        <v>1</v>
      </c>
      <c r="E104" s="58">
        <f t="shared" si="57"/>
        <v>1</v>
      </c>
      <c r="F104" s="58">
        <f t="shared" si="57"/>
        <v>1</v>
      </c>
      <c r="G104" s="58">
        <f t="shared" si="57"/>
        <v>1</v>
      </c>
      <c r="H104" s="58">
        <f t="shared" si="57"/>
        <v>1</v>
      </c>
      <c r="I104" s="59">
        <f t="shared" si="57"/>
        <v>1</v>
      </c>
      <c r="J104" s="60">
        <f>SUM(C104:I104)</f>
        <v>7</v>
      </c>
      <c r="K104" s="61">
        <v>7</v>
      </c>
    </row>
    <row r="105" spans="1:15" x14ac:dyDescent="0.2">
      <c r="A105" s="41"/>
      <c r="B105" s="1" t="s">
        <v>15</v>
      </c>
      <c r="C105" s="25">
        <f t="shared" ref="C105:I105" si="58">IF(C102=0,C101,((C93-C94-C96-C97-C95)/C93)/C102)</f>
        <v>1</v>
      </c>
      <c r="D105" s="25">
        <f t="shared" si="58"/>
        <v>1</v>
      </c>
      <c r="E105" s="25">
        <f t="shared" si="58"/>
        <v>1</v>
      </c>
      <c r="F105" s="25">
        <f t="shared" si="58"/>
        <v>1</v>
      </c>
      <c r="G105" s="25">
        <f t="shared" si="58"/>
        <v>1</v>
      </c>
      <c r="H105" s="25">
        <f t="shared" si="58"/>
        <v>1</v>
      </c>
      <c r="I105" s="45">
        <f t="shared" si="58"/>
        <v>1</v>
      </c>
      <c r="J105" s="44">
        <f t="shared" ref="J105:K105" si="59">IF(J102=0,J101,((J93-J94-J96-J97-J95)/J93)/J102)</f>
        <v>1</v>
      </c>
      <c r="K105" s="44">
        <f t="shared" si="59"/>
        <v>1</v>
      </c>
    </row>
    <row r="106" spans="1:15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5" ht="13.5" thickTop="1" x14ac:dyDescent="0.2">
      <c r="A107" s="21"/>
      <c r="B107" s="5"/>
      <c r="C107" s="51">
        <f>C77</f>
        <v>43281</v>
      </c>
      <c r="D107" s="51">
        <f t="shared" ref="D107:I107" si="60">C107+1</f>
        <v>43282</v>
      </c>
      <c r="E107" s="51">
        <f t="shared" si="60"/>
        <v>43283</v>
      </c>
      <c r="F107" s="51">
        <f t="shared" si="60"/>
        <v>43284</v>
      </c>
      <c r="G107" s="51">
        <f t="shared" si="60"/>
        <v>43285</v>
      </c>
      <c r="H107" s="51">
        <f t="shared" si="60"/>
        <v>43286</v>
      </c>
      <c r="I107" s="51">
        <f t="shared" si="60"/>
        <v>43287</v>
      </c>
      <c r="J107" s="20" t="s">
        <v>12</v>
      </c>
      <c r="K107" s="20"/>
      <c r="M107" s="31"/>
    </row>
    <row r="108" spans="1:15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5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1">SUM(C109:I109)</f>
        <v>168</v>
      </c>
      <c r="K109" s="27">
        <v>168</v>
      </c>
      <c r="L109" s="55"/>
    </row>
    <row r="110" spans="1:15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1"/>
        <v>0</v>
      </c>
      <c r="K110" s="35">
        <v>0</v>
      </c>
    </row>
    <row r="111" spans="1:15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1"/>
        <v>168</v>
      </c>
      <c r="K111" s="35">
        <v>0</v>
      </c>
    </row>
    <row r="112" spans="1:15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1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1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2">C110+C112+C113</f>
        <v>0</v>
      </c>
      <c r="D114" s="30">
        <f t="shared" si="62"/>
        <v>0</v>
      </c>
      <c r="E114" s="30">
        <f t="shared" si="62"/>
        <v>0</v>
      </c>
      <c r="F114" s="30">
        <f t="shared" si="62"/>
        <v>0</v>
      </c>
      <c r="G114" s="30">
        <f t="shared" si="62"/>
        <v>0</v>
      </c>
      <c r="H114" s="30">
        <f t="shared" si="62"/>
        <v>0</v>
      </c>
      <c r="I114" s="30">
        <f t="shared" si="62"/>
        <v>0</v>
      </c>
      <c r="J114" s="36">
        <f t="shared" si="61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3">C109-C114</f>
        <v>24</v>
      </c>
      <c r="D115" s="30">
        <f t="shared" si="63"/>
        <v>24</v>
      </c>
      <c r="E115" s="30">
        <f t="shared" si="63"/>
        <v>24</v>
      </c>
      <c r="F115" s="30">
        <f t="shared" si="63"/>
        <v>24</v>
      </c>
      <c r="G115" s="30">
        <f t="shared" si="63"/>
        <v>24</v>
      </c>
      <c r="H115" s="30">
        <f t="shared" si="63"/>
        <v>24</v>
      </c>
      <c r="I115" s="30">
        <f t="shared" si="63"/>
        <v>24</v>
      </c>
      <c r="J115" s="36">
        <f t="shared" si="61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4">(D109-D110-D112-D113)/D109</f>
        <v>1</v>
      </c>
      <c r="E116" s="42">
        <f t="shared" si="64"/>
        <v>1</v>
      </c>
      <c r="F116" s="42">
        <f t="shared" si="64"/>
        <v>1</v>
      </c>
      <c r="G116" s="42">
        <f t="shared" si="64"/>
        <v>1</v>
      </c>
      <c r="H116" s="42">
        <f t="shared" si="64"/>
        <v>1</v>
      </c>
      <c r="I116" s="42">
        <f t="shared" si="64"/>
        <v>1</v>
      </c>
      <c r="J116" s="43">
        <f t="shared" ref="J116:K116" si="65">(J109-J110-J112-J113)/J109</f>
        <v>1</v>
      </c>
      <c r="K116" s="43">
        <f t="shared" si="65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 t="shared" ref="J117:K117" si="67">(J109-J110-J112-J113-J111)/J109</f>
        <v>0</v>
      </c>
      <c r="K117" s="47">
        <f t="shared" si="6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8">IF(C119&lt;1,C109,C109-C110-C111-C112-C113/C119)/24</f>
        <v>1</v>
      </c>
      <c r="D120" s="58">
        <f t="shared" si="68"/>
        <v>1</v>
      </c>
      <c r="E120" s="58">
        <f t="shared" si="68"/>
        <v>1</v>
      </c>
      <c r="F120" s="58">
        <f t="shared" si="68"/>
        <v>1</v>
      </c>
      <c r="G120" s="58">
        <f t="shared" si="68"/>
        <v>1</v>
      </c>
      <c r="H120" s="58">
        <f t="shared" si="68"/>
        <v>1</v>
      </c>
      <c r="I120" s="59">
        <f t="shared" si="6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9">IF(C118=0,C117,((C109-C110-C112-C113-C111)/C109)/C118)</f>
        <v>0</v>
      </c>
      <c r="D121" s="25">
        <f t="shared" si="69"/>
        <v>0</v>
      </c>
      <c r="E121" s="25">
        <f t="shared" si="69"/>
        <v>0</v>
      </c>
      <c r="F121" s="25">
        <f t="shared" si="69"/>
        <v>0</v>
      </c>
      <c r="G121" s="25">
        <f t="shared" si="69"/>
        <v>0</v>
      </c>
      <c r="H121" s="25">
        <f t="shared" si="69"/>
        <v>0</v>
      </c>
      <c r="I121" s="45">
        <f t="shared" si="69"/>
        <v>0</v>
      </c>
      <c r="J121" s="44">
        <f t="shared" ref="J121:K121" si="70">IF(J118=0,J117,((J109-J110-J112-J113-J111)/J109)/J118)</f>
        <v>0</v>
      </c>
      <c r="K121" s="44">
        <f t="shared" si="70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43281</v>
      </c>
      <c r="D123" s="51">
        <f t="shared" ref="D123:I123" si="71">C123+1</f>
        <v>43282</v>
      </c>
      <c r="E123" s="51">
        <f t="shared" si="71"/>
        <v>43283</v>
      </c>
      <c r="F123" s="51">
        <f t="shared" si="71"/>
        <v>43284</v>
      </c>
      <c r="G123" s="51">
        <f t="shared" si="71"/>
        <v>43285</v>
      </c>
      <c r="H123" s="51">
        <f t="shared" si="71"/>
        <v>43286</v>
      </c>
      <c r="I123" s="51">
        <f t="shared" si="71"/>
        <v>43287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2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2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2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2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2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3">C126+C128+C129</f>
        <v>0</v>
      </c>
      <c r="D130" s="30">
        <f t="shared" si="73"/>
        <v>0</v>
      </c>
      <c r="E130" s="30">
        <f t="shared" si="73"/>
        <v>0</v>
      </c>
      <c r="F130" s="30">
        <f t="shared" si="73"/>
        <v>0</v>
      </c>
      <c r="G130" s="30">
        <f t="shared" si="73"/>
        <v>0</v>
      </c>
      <c r="H130" s="30">
        <f t="shared" si="73"/>
        <v>0</v>
      </c>
      <c r="I130" s="30">
        <f t="shared" si="73"/>
        <v>0</v>
      </c>
      <c r="J130" s="36">
        <f t="shared" si="72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4">C125-C130</f>
        <v>24</v>
      </c>
      <c r="D131" s="30">
        <f t="shared" si="74"/>
        <v>24</v>
      </c>
      <c r="E131" s="30">
        <f t="shared" si="74"/>
        <v>24</v>
      </c>
      <c r="F131" s="30">
        <f t="shared" si="74"/>
        <v>24</v>
      </c>
      <c r="G131" s="30">
        <f t="shared" si="74"/>
        <v>24</v>
      </c>
      <c r="H131" s="30">
        <f t="shared" si="74"/>
        <v>24</v>
      </c>
      <c r="I131" s="30">
        <f t="shared" si="74"/>
        <v>24</v>
      </c>
      <c r="J131" s="36">
        <f t="shared" si="72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5">(D125-D126-D128-D129)/D125</f>
        <v>1</v>
      </c>
      <c r="E132" s="42">
        <f t="shared" si="75"/>
        <v>1</v>
      </c>
      <c r="F132" s="42">
        <f t="shared" si="75"/>
        <v>1</v>
      </c>
      <c r="G132" s="42">
        <f t="shared" si="75"/>
        <v>1</v>
      </c>
      <c r="H132" s="42">
        <f t="shared" si="75"/>
        <v>1</v>
      </c>
      <c r="I132" s="42">
        <f t="shared" si="75"/>
        <v>1</v>
      </c>
      <c r="J132" s="43">
        <f t="shared" ref="J132:K132" si="76">(J125-J126-J128-J129)/J125</f>
        <v>1</v>
      </c>
      <c r="K132" s="43">
        <f t="shared" si="76"/>
        <v>1</v>
      </c>
      <c r="L132" s="53">
        <f>AVERAGE(J132,J146,J160,J174,J188,J116)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 t="shared" ref="J133:K133" si="78">(J125-J126-J128-J129-J127)/J125</f>
        <v>0</v>
      </c>
      <c r="K133" s="47">
        <f t="shared" si="78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9">IF(C135&lt;1,C125,C125-C126-C127-C128-C129/C135)/24</f>
        <v>1</v>
      </c>
      <c r="D136" s="58">
        <f t="shared" si="79"/>
        <v>1</v>
      </c>
      <c r="E136" s="58">
        <f t="shared" si="79"/>
        <v>1</v>
      </c>
      <c r="F136" s="58">
        <f t="shared" si="79"/>
        <v>1</v>
      </c>
      <c r="G136" s="58">
        <f t="shared" si="79"/>
        <v>1</v>
      </c>
      <c r="H136" s="58">
        <f t="shared" si="79"/>
        <v>1</v>
      </c>
      <c r="I136" s="59">
        <f t="shared" si="79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0">IF(C134=0,C133,((C125-C126-C128-C129-C127)/C125)/C134)</f>
        <v>0</v>
      </c>
      <c r="D137" s="25">
        <f t="shared" si="80"/>
        <v>0</v>
      </c>
      <c r="E137" s="25">
        <f t="shared" si="80"/>
        <v>0</v>
      </c>
      <c r="F137" s="25">
        <f t="shared" si="80"/>
        <v>0</v>
      </c>
      <c r="G137" s="25">
        <f t="shared" si="80"/>
        <v>0</v>
      </c>
      <c r="H137" s="25">
        <f t="shared" si="80"/>
        <v>0</v>
      </c>
      <c r="I137" s="45">
        <f t="shared" si="80"/>
        <v>0</v>
      </c>
      <c r="J137" s="44">
        <f t="shared" ref="J137:K137" si="81">IF(J134=0,J133,((J125-J126-J128-J129-J127)/J125)/J134)</f>
        <v>0</v>
      </c>
      <c r="K137" s="44">
        <f t="shared" si="81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2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2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2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2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2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3">C140+C142+C143</f>
        <v>0</v>
      </c>
      <c r="D144" s="30">
        <f t="shared" si="83"/>
        <v>0</v>
      </c>
      <c r="E144" s="30">
        <f t="shared" si="83"/>
        <v>0</v>
      </c>
      <c r="F144" s="30">
        <f t="shared" si="83"/>
        <v>0</v>
      </c>
      <c r="G144" s="30">
        <f t="shared" si="83"/>
        <v>0</v>
      </c>
      <c r="H144" s="30">
        <f t="shared" si="83"/>
        <v>0</v>
      </c>
      <c r="I144" s="30">
        <f t="shared" si="83"/>
        <v>0</v>
      </c>
      <c r="J144" s="36">
        <f t="shared" si="82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4">C139-C144</f>
        <v>24</v>
      </c>
      <c r="D145" s="30">
        <f t="shared" si="84"/>
        <v>24</v>
      </c>
      <c r="E145" s="30">
        <f t="shared" si="84"/>
        <v>24</v>
      </c>
      <c r="F145" s="30">
        <f t="shared" si="84"/>
        <v>24</v>
      </c>
      <c r="G145" s="30">
        <f t="shared" si="84"/>
        <v>24</v>
      </c>
      <c r="H145" s="30">
        <f t="shared" si="84"/>
        <v>24</v>
      </c>
      <c r="I145" s="30">
        <f t="shared" si="84"/>
        <v>24</v>
      </c>
      <c r="J145" s="36">
        <f t="shared" si="82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5">(D139-D140-D142-D143)/D139</f>
        <v>1</v>
      </c>
      <c r="E146" s="42">
        <f t="shared" si="85"/>
        <v>1</v>
      </c>
      <c r="F146" s="42">
        <f t="shared" si="85"/>
        <v>1</v>
      </c>
      <c r="G146" s="42">
        <f t="shared" si="85"/>
        <v>1</v>
      </c>
      <c r="H146" s="42">
        <f t="shared" si="85"/>
        <v>1</v>
      </c>
      <c r="I146" s="42">
        <f t="shared" si="85"/>
        <v>1</v>
      </c>
      <c r="J146" s="43">
        <f t="shared" ref="J146:K146" si="86">(J139-J140-J142-J143)/J139</f>
        <v>1</v>
      </c>
      <c r="K146" s="43">
        <f t="shared" si="86"/>
        <v>1</v>
      </c>
    </row>
    <row r="147" spans="1:13" x14ac:dyDescent="0.2">
      <c r="A147" s="14"/>
      <c r="B147" s="38" t="s">
        <v>19</v>
      </c>
      <c r="C147" s="42">
        <f t="shared" ref="C147:I147" si="87">(C139-C140-C142-C143-C141)/C139</f>
        <v>0</v>
      </c>
      <c r="D147" s="42">
        <f t="shared" si="87"/>
        <v>0</v>
      </c>
      <c r="E147" s="42">
        <f t="shared" si="87"/>
        <v>0</v>
      </c>
      <c r="F147" s="42">
        <f t="shared" si="87"/>
        <v>0</v>
      </c>
      <c r="G147" s="42">
        <f t="shared" si="87"/>
        <v>0</v>
      </c>
      <c r="H147" s="42">
        <f t="shared" si="87"/>
        <v>0</v>
      </c>
      <c r="I147" s="46">
        <f t="shared" si="87"/>
        <v>0</v>
      </c>
      <c r="J147" s="52">
        <f t="shared" ref="J147:K147" si="88">(J139-J140-J142-J143-J141)/J139</f>
        <v>0</v>
      </c>
      <c r="K147" s="47">
        <f t="shared" si="88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9">IF(C149&lt;1,C139,C139-C140-C141-C142-C143/C149)/24</f>
        <v>1</v>
      </c>
      <c r="D150" s="58">
        <f t="shared" si="89"/>
        <v>1</v>
      </c>
      <c r="E150" s="58">
        <f t="shared" si="89"/>
        <v>1</v>
      </c>
      <c r="F150" s="58">
        <f t="shared" si="89"/>
        <v>1</v>
      </c>
      <c r="G150" s="58">
        <f t="shared" si="89"/>
        <v>1</v>
      </c>
      <c r="H150" s="58">
        <f t="shared" si="89"/>
        <v>1</v>
      </c>
      <c r="I150" s="59">
        <f t="shared" si="89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0">IF(C148=0,C147,((C139-C140-C142-C143-C141)/C139)/C148)</f>
        <v>0</v>
      </c>
      <c r="D151" s="25">
        <f t="shared" si="90"/>
        <v>0</v>
      </c>
      <c r="E151" s="25">
        <f t="shared" si="90"/>
        <v>0</v>
      </c>
      <c r="F151" s="25">
        <f t="shared" si="90"/>
        <v>0</v>
      </c>
      <c r="G151" s="25">
        <f t="shared" si="90"/>
        <v>0</v>
      </c>
      <c r="H151" s="25">
        <f t="shared" si="90"/>
        <v>0</v>
      </c>
      <c r="I151" s="45">
        <f t="shared" si="90"/>
        <v>0</v>
      </c>
      <c r="J151" s="44">
        <f t="shared" ref="J151:K151" si="91">IF(J148=0,J147,((J139-J140-J142-J143-J141)/J139)/J148)</f>
        <v>0</v>
      </c>
      <c r="K151" s="44">
        <f t="shared" si="91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2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2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2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2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2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3">C154+C156+C157</f>
        <v>0</v>
      </c>
      <c r="D158" s="30">
        <f t="shared" si="93"/>
        <v>0</v>
      </c>
      <c r="E158" s="30">
        <f t="shared" si="93"/>
        <v>0</v>
      </c>
      <c r="F158" s="30">
        <f t="shared" si="93"/>
        <v>0</v>
      </c>
      <c r="G158" s="30">
        <f t="shared" si="93"/>
        <v>0</v>
      </c>
      <c r="H158" s="30">
        <f t="shared" si="93"/>
        <v>0</v>
      </c>
      <c r="I158" s="30">
        <f t="shared" si="93"/>
        <v>0</v>
      </c>
      <c r="J158" s="36">
        <f t="shared" si="92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4">C153-C158</f>
        <v>24</v>
      </c>
      <c r="D159" s="30">
        <f t="shared" si="94"/>
        <v>24</v>
      </c>
      <c r="E159" s="30">
        <f t="shared" si="94"/>
        <v>24</v>
      </c>
      <c r="F159" s="30">
        <f t="shared" si="94"/>
        <v>24</v>
      </c>
      <c r="G159" s="30">
        <f t="shared" si="94"/>
        <v>24</v>
      </c>
      <c r="H159" s="30">
        <f t="shared" si="94"/>
        <v>24</v>
      </c>
      <c r="I159" s="30">
        <f t="shared" si="94"/>
        <v>24</v>
      </c>
      <c r="J159" s="36">
        <f t="shared" si="92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5">(D153-D154-D156-D157)/D153</f>
        <v>1</v>
      </c>
      <c r="E160" s="42">
        <f t="shared" si="95"/>
        <v>1</v>
      </c>
      <c r="F160" s="42">
        <f t="shared" si="95"/>
        <v>1</v>
      </c>
      <c r="G160" s="42">
        <f t="shared" si="95"/>
        <v>1</v>
      </c>
      <c r="H160" s="42">
        <f t="shared" si="95"/>
        <v>1</v>
      </c>
      <c r="I160" s="42">
        <f t="shared" si="95"/>
        <v>1</v>
      </c>
      <c r="J160" s="43">
        <f t="shared" ref="J160:K160" si="96">(J153-J154-J156-J157)/J153</f>
        <v>1</v>
      </c>
      <c r="K160" s="43">
        <f t="shared" si="96"/>
        <v>1</v>
      </c>
    </row>
    <row r="161" spans="1:15" x14ac:dyDescent="0.2">
      <c r="A161" s="14"/>
      <c r="B161" s="38" t="s">
        <v>19</v>
      </c>
      <c r="C161" s="42">
        <f t="shared" ref="C161:I161" si="97">(C153-C154-C156-C157-C155)/C153</f>
        <v>0</v>
      </c>
      <c r="D161" s="42">
        <f t="shared" si="97"/>
        <v>0</v>
      </c>
      <c r="E161" s="42">
        <f t="shared" si="97"/>
        <v>0</v>
      </c>
      <c r="F161" s="42">
        <f t="shared" si="97"/>
        <v>0</v>
      </c>
      <c r="G161" s="42">
        <f t="shared" si="97"/>
        <v>0</v>
      </c>
      <c r="H161" s="42">
        <f t="shared" si="97"/>
        <v>0</v>
      </c>
      <c r="I161" s="46">
        <f t="shared" si="97"/>
        <v>0</v>
      </c>
      <c r="J161" s="52">
        <f t="shared" ref="J161:K161" si="98">(J153-J154-J156-J157-J155)/J153</f>
        <v>0</v>
      </c>
      <c r="K161" s="47">
        <f t="shared" si="98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9">IF(C163&lt;1,C153,C153-C154-C155-C156-C157/C163)/24</f>
        <v>1</v>
      </c>
      <c r="D164" s="58">
        <f t="shared" si="99"/>
        <v>1</v>
      </c>
      <c r="E164" s="58">
        <f t="shared" si="99"/>
        <v>1</v>
      </c>
      <c r="F164" s="58">
        <f t="shared" si="99"/>
        <v>1</v>
      </c>
      <c r="G164" s="58">
        <f t="shared" si="99"/>
        <v>1</v>
      </c>
      <c r="H164" s="58">
        <f t="shared" si="99"/>
        <v>1</v>
      </c>
      <c r="I164" s="59">
        <f t="shared" si="99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0">IF(C162=0,C161,((C153-C154-C156-C157-C155)/C153)/C162)</f>
        <v>0</v>
      </c>
      <c r="D165" s="25">
        <f t="shared" si="100"/>
        <v>0</v>
      </c>
      <c r="E165" s="25">
        <f t="shared" si="100"/>
        <v>0</v>
      </c>
      <c r="F165" s="25">
        <f t="shared" si="100"/>
        <v>0</v>
      </c>
      <c r="G165" s="25">
        <f t="shared" si="100"/>
        <v>0</v>
      </c>
      <c r="H165" s="25">
        <f t="shared" si="100"/>
        <v>0</v>
      </c>
      <c r="I165" s="45">
        <f t="shared" si="100"/>
        <v>0</v>
      </c>
      <c r="J165" s="44">
        <f t="shared" ref="J165:K165" si="101">IF(J162=0,J161,((J153-J154-J156-J157-J155)/J153)/J162)</f>
        <v>0</v>
      </c>
      <c r="K165" s="44">
        <f t="shared" si="10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3">C168+C170+C171</f>
        <v>0</v>
      </c>
      <c r="D172" s="30">
        <f t="shared" si="103"/>
        <v>0</v>
      </c>
      <c r="E172" s="30">
        <f t="shared" si="103"/>
        <v>0</v>
      </c>
      <c r="F172" s="30">
        <f t="shared" si="103"/>
        <v>0</v>
      </c>
      <c r="G172" s="30">
        <f t="shared" si="103"/>
        <v>0</v>
      </c>
      <c r="H172" s="30">
        <f t="shared" si="103"/>
        <v>0</v>
      </c>
      <c r="I172" s="30">
        <f t="shared" si="103"/>
        <v>0</v>
      </c>
      <c r="J172" s="36">
        <f t="shared" si="10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4">C167-C172</f>
        <v>24</v>
      </c>
      <c r="D173" s="30">
        <f t="shared" si="104"/>
        <v>24</v>
      </c>
      <c r="E173" s="30">
        <f t="shared" si="104"/>
        <v>24</v>
      </c>
      <c r="F173" s="30">
        <f t="shared" si="104"/>
        <v>24</v>
      </c>
      <c r="G173" s="30">
        <f t="shared" si="104"/>
        <v>24</v>
      </c>
      <c r="H173" s="30">
        <f t="shared" si="104"/>
        <v>24</v>
      </c>
      <c r="I173" s="30">
        <f t="shared" si="104"/>
        <v>24</v>
      </c>
      <c r="J173" s="36">
        <f t="shared" si="10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5">(D167-D168-D170-D171)/D167</f>
        <v>1</v>
      </c>
      <c r="E174" s="42">
        <f t="shared" si="105"/>
        <v>1</v>
      </c>
      <c r="F174" s="42">
        <f t="shared" si="105"/>
        <v>1</v>
      </c>
      <c r="G174" s="42">
        <f t="shared" si="105"/>
        <v>1</v>
      </c>
      <c r="H174" s="42">
        <f t="shared" si="105"/>
        <v>1</v>
      </c>
      <c r="I174" s="42">
        <f t="shared" si="105"/>
        <v>1</v>
      </c>
      <c r="J174" s="43">
        <f t="shared" ref="J174:K174" si="106">(J167-J168-J170-J171)/J167</f>
        <v>1</v>
      </c>
      <c r="K174" s="43">
        <f t="shared" si="106"/>
        <v>1</v>
      </c>
    </row>
    <row r="175" spans="1:15" x14ac:dyDescent="0.2">
      <c r="A175" s="14"/>
      <c r="B175" s="38" t="s">
        <v>19</v>
      </c>
      <c r="C175" s="42">
        <f t="shared" ref="C175:I175" si="107">(C167-C168-C170-C171-C169)/C167</f>
        <v>0</v>
      </c>
      <c r="D175" s="42">
        <f t="shared" si="107"/>
        <v>0</v>
      </c>
      <c r="E175" s="42">
        <f t="shared" si="107"/>
        <v>0</v>
      </c>
      <c r="F175" s="42">
        <f t="shared" si="107"/>
        <v>0</v>
      </c>
      <c r="G175" s="42">
        <f t="shared" si="107"/>
        <v>0</v>
      </c>
      <c r="H175" s="42">
        <f t="shared" si="107"/>
        <v>0</v>
      </c>
      <c r="I175" s="46">
        <f t="shared" si="107"/>
        <v>0</v>
      </c>
      <c r="J175" s="52">
        <f t="shared" ref="J175:K175" si="108">(J167-J168-J170-J171-J169)/J167</f>
        <v>0</v>
      </c>
      <c r="K175" s="47">
        <f t="shared" si="108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9">IF(C177&lt;1,C167,C167-C168-C169-C170-C171/C177)/24</f>
        <v>1</v>
      </c>
      <c r="D178" s="58">
        <f t="shared" si="109"/>
        <v>1</v>
      </c>
      <c r="E178" s="58">
        <f t="shared" si="109"/>
        <v>1</v>
      </c>
      <c r="F178" s="58">
        <f t="shared" si="109"/>
        <v>1</v>
      </c>
      <c r="G178" s="58">
        <f t="shared" si="109"/>
        <v>1</v>
      </c>
      <c r="H178" s="58">
        <f t="shared" si="109"/>
        <v>1</v>
      </c>
      <c r="I178" s="59">
        <f t="shared" si="109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0">IF(C176=0,C175,((C167-C168-C170-C171-C169)/C167)/C176)</f>
        <v>0</v>
      </c>
      <c r="D179" s="25">
        <f t="shared" si="110"/>
        <v>0</v>
      </c>
      <c r="E179" s="25">
        <f t="shared" si="110"/>
        <v>0</v>
      </c>
      <c r="F179" s="25">
        <f t="shared" si="110"/>
        <v>0</v>
      </c>
      <c r="G179" s="25">
        <f t="shared" si="110"/>
        <v>0</v>
      </c>
      <c r="H179" s="25">
        <f t="shared" si="110"/>
        <v>0</v>
      </c>
      <c r="I179" s="45">
        <f t="shared" si="110"/>
        <v>0</v>
      </c>
      <c r="J179" s="44">
        <f t="shared" ref="J179:K179" si="111">IF(J176=0,J175,((J167-J168-J170-J171-J169)/J167)/J176)</f>
        <v>0</v>
      </c>
      <c r="K179" s="44">
        <f t="shared" si="111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2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2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2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2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2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3">C182+C184+C185</f>
        <v>0</v>
      </c>
      <c r="D186" s="30">
        <f t="shared" si="113"/>
        <v>0</v>
      </c>
      <c r="E186" s="30">
        <f t="shared" si="113"/>
        <v>0</v>
      </c>
      <c r="F186" s="30">
        <f t="shared" si="113"/>
        <v>0</v>
      </c>
      <c r="G186" s="30">
        <f t="shared" si="113"/>
        <v>0</v>
      </c>
      <c r="H186" s="30">
        <f t="shared" si="113"/>
        <v>0</v>
      </c>
      <c r="I186" s="30">
        <f t="shared" si="113"/>
        <v>0</v>
      </c>
      <c r="J186" s="36">
        <f t="shared" si="112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4">C181-C186</f>
        <v>24</v>
      </c>
      <c r="D187" s="30">
        <f t="shared" si="114"/>
        <v>24</v>
      </c>
      <c r="E187" s="30">
        <f t="shared" si="114"/>
        <v>24</v>
      </c>
      <c r="F187" s="30">
        <f t="shared" si="114"/>
        <v>24</v>
      </c>
      <c r="G187" s="30">
        <f t="shared" si="114"/>
        <v>24</v>
      </c>
      <c r="H187" s="30">
        <f t="shared" si="114"/>
        <v>24</v>
      </c>
      <c r="I187" s="30">
        <f t="shared" si="114"/>
        <v>24</v>
      </c>
      <c r="J187" s="36">
        <f t="shared" si="112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5">(D181-D182-D184-D185)/D181</f>
        <v>1</v>
      </c>
      <c r="E188" s="42">
        <f t="shared" si="115"/>
        <v>1</v>
      </c>
      <c r="F188" s="42">
        <f t="shared" si="115"/>
        <v>1</v>
      </c>
      <c r="G188" s="42">
        <f t="shared" si="115"/>
        <v>1</v>
      </c>
      <c r="H188" s="42">
        <f t="shared" si="115"/>
        <v>1</v>
      </c>
      <c r="I188" s="42">
        <f t="shared" si="115"/>
        <v>1</v>
      </c>
      <c r="J188" s="43">
        <f t="shared" ref="J188:K188" si="116">(J181-J182-J184-J185)/J181</f>
        <v>1</v>
      </c>
      <c r="K188" s="43">
        <f t="shared" si="116"/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 t="shared" ref="J189:K189" si="118">(J181-J182-J184-J185-J183)/J181</f>
        <v>0</v>
      </c>
      <c r="K189" s="47">
        <f t="shared" si="118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9">IF(C191&lt;1,C181,C181-C182-C183-C184-C185/C191)/24</f>
        <v>1</v>
      </c>
      <c r="D192" s="58">
        <f t="shared" si="119"/>
        <v>1</v>
      </c>
      <c r="E192" s="58">
        <f t="shared" si="119"/>
        <v>1</v>
      </c>
      <c r="F192" s="58">
        <f t="shared" si="119"/>
        <v>1</v>
      </c>
      <c r="G192" s="58">
        <f t="shared" si="119"/>
        <v>1</v>
      </c>
      <c r="H192" s="58">
        <f t="shared" si="119"/>
        <v>1</v>
      </c>
      <c r="I192" s="59">
        <f t="shared" si="119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0">IF(C190=0,C189,((C181-C182-C184-C185-C183)/C181)/C190)</f>
        <v>0</v>
      </c>
      <c r="D193" s="25">
        <f t="shared" si="120"/>
        <v>0</v>
      </c>
      <c r="E193" s="25">
        <f t="shared" si="120"/>
        <v>0</v>
      </c>
      <c r="F193" s="25">
        <f t="shared" si="120"/>
        <v>0</v>
      </c>
      <c r="G193" s="25">
        <f t="shared" si="120"/>
        <v>0</v>
      </c>
      <c r="H193" s="25">
        <f t="shared" si="120"/>
        <v>0</v>
      </c>
      <c r="I193" s="45">
        <f t="shared" si="120"/>
        <v>0</v>
      </c>
      <c r="J193" s="44">
        <f t="shared" ref="J193:K193" si="121">IF(J190=0,J189,((J181-J182-J184-J185-J183)/J181)/J190)</f>
        <v>0</v>
      </c>
      <c r="K193" s="44">
        <f t="shared" si="12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64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Week27!F1+1</f>
        <v>28</v>
      </c>
      <c r="G1" s="62">
        <f>Week27!G1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Week27!I3+1</f>
        <v>43288</v>
      </c>
      <c r="D3" s="51">
        <f t="shared" ref="D3:I3" si="0">C3+1</f>
        <v>43289</v>
      </c>
      <c r="E3" s="51">
        <f t="shared" si="0"/>
        <v>43290</v>
      </c>
      <c r="F3" s="51">
        <f t="shared" si="0"/>
        <v>43291</v>
      </c>
      <c r="G3" s="51">
        <f t="shared" si="0"/>
        <v>43292</v>
      </c>
      <c r="H3" s="51">
        <f t="shared" si="0"/>
        <v>43293</v>
      </c>
      <c r="I3" s="51">
        <f t="shared" si="0"/>
        <v>43294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6.78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6.78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6.78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6.78</v>
      </c>
      <c r="K10" s="36">
        <f>K6+K8+K9</f>
        <v>0</v>
      </c>
      <c r="N10" s="53">
        <f>AVERAGE(J12,J26,J40,J56,J70,J86,J100)</f>
        <v>0.96513605442176875</v>
      </c>
    </row>
    <row r="11" spans="1:14" x14ac:dyDescent="0.2">
      <c r="A11" s="14"/>
      <c r="B11" s="15" t="s">
        <v>1</v>
      </c>
      <c r="C11" s="30">
        <f t="shared" ref="C11:I11" si="3">C5-C10</f>
        <v>17.22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161.22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0.71749999999999992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0.95964285714285713</v>
      </c>
      <c r="K12" s="43">
        <f t="shared" si="5"/>
        <v>1</v>
      </c>
      <c r="L12" s="53">
        <f>AVERAGE(J12,J26,J40)</f>
        <v>0.91865079365079361</v>
      </c>
    </row>
    <row r="13" spans="1:14" x14ac:dyDescent="0.2">
      <c r="A13" s="14"/>
      <c r="B13" s="38" t="s">
        <v>19</v>
      </c>
      <c r="C13" s="42">
        <f t="shared" ref="C13:I13" si="6">(C5-C6-C8-C9-C7)/C5</f>
        <v>0.71749999999999992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0.95964285714285713</v>
      </c>
      <c r="K13" s="47">
        <f t="shared" si="7"/>
        <v>1</v>
      </c>
      <c r="L13" s="53">
        <f>AVERAGE(J13,J27,J41)</f>
        <v>0.91865079365079361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0.71749999999999992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0.95964285714285713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6.52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6.52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6.52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6.52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17.48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161.48000000000002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0.72833333333333339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0.96119047619047615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0.72833333333333339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0.96119047619047615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0.72833333333333339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0.96119047619047615</v>
      </c>
      <c r="K31" s="44">
        <f t="shared" si="18"/>
        <v>1</v>
      </c>
      <c r="L31" s="55">
        <f>(J28+J40+J56+J72+J116)/5</f>
        <v>0.56702380952380949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3.53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27.53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0.17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0.17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3.6999999999999997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27.7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20.3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140.30000000000001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0.84583333333333321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0.83511904761904765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0.84583333333333321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0.83511904761904765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0.84583333333333321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0.83511904761904765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43288</v>
      </c>
      <c r="D47" s="51">
        <f t="shared" ref="D47:I47" si="27">C47+1</f>
        <v>43289</v>
      </c>
      <c r="E47" s="51">
        <f t="shared" si="27"/>
        <v>43290</v>
      </c>
      <c r="F47" s="51">
        <f t="shared" si="27"/>
        <v>43291</v>
      </c>
      <c r="G47" s="51">
        <f t="shared" si="27"/>
        <v>43292</v>
      </c>
      <c r="H47" s="51">
        <f t="shared" si="27"/>
        <v>43293</v>
      </c>
      <c r="I47" s="51">
        <f t="shared" si="27"/>
        <v>43294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  <c r="M52" s="53">
        <f>AVERAGE(J12,J26,J40,J56,J70,J86,J100)</f>
        <v>0.96513605442176875</v>
      </c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>IF(G59&lt;1,G49,G49-G50-G51-G52-G53/G59)/24</f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43288</v>
      </c>
      <c r="D77" s="51">
        <f t="shared" ref="D77:I77" si="44">C77+1</f>
        <v>43289</v>
      </c>
      <c r="E77" s="51">
        <f t="shared" si="44"/>
        <v>43290</v>
      </c>
      <c r="F77" s="51">
        <f t="shared" si="44"/>
        <v>43291</v>
      </c>
      <c r="G77" s="51">
        <f t="shared" si="44"/>
        <v>43292</v>
      </c>
      <c r="H77" s="51">
        <f t="shared" si="44"/>
        <v>43293</v>
      </c>
      <c r="I77" s="51">
        <f t="shared" si="44"/>
        <v>43294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43288</v>
      </c>
      <c r="D107" s="51">
        <f t="shared" ref="D107:I107" si="61">C107+1</f>
        <v>43289</v>
      </c>
      <c r="E107" s="51">
        <f t="shared" si="61"/>
        <v>43290</v>
      </c>
      <c r="F107" s="51">
        <f t="shared" si="61"/>
        <v>43291</v>
      </c>
      <c r="G107" s="51">
        <f t="shared" si="61"/>
        <v>43292</v>
      </c>
      <c r="H107" s="51">
        <f t="shared" si="61"/>
        <v>43293</v>
      </c>
      <c r="I107" s="51">
        <f t="shared" si="61"/>
        <v>43294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43288</v>
      </c>
      <c r="D123" s="51">
        <f t="shared" ref="D123:I123" si="72">C123+1</f>
        <v>43289</v>
      </c>
      <c r="E123" s="51">
        <f t="shared" si="72"/>
        <v>43290</v>
      </c>
      <c r="F123" s="51">
        <f t="shared" si="72"/>
        <v>43291</v>
      </c>
      <c r="G123" s="51">
        <f t="shared" si="72"/>
        <v>43292</v>
      </c>
      <c r="H123" s="51">
        <f t="shared" si="72"/>
        <v>43293</v>
      </c>
      <c r="I123" s="51">
        <f t="shared" si="72"/>
        <v>43294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  <c r="N125" s="4">
        <f>(L116+L132)/2</f>
        <v>1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  <c r="N126" s="53">
        <f>AVERAGE(J116,J132,J146,J160,J174,J188)</f>
        <v>1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AVERAGE(J132,J146,J160,J174,J188,J116)</f>
        <v>1</v>
      </c>
      <c r="M132" s="53"/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65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Week28!F1+1</f>
        <v>29</v>
      </c>
      <c r="G1" s="62">
        <f>Week28!G1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Week28!I3+1</f>
        <v>43295</v>
      </c>
      <c r="D3" s="51">
        <f t="shared" ref="D3:I3" si="0">C3+1</f>
        <v>43296</v>
      </c>
      <c r="E3" s="51">
        <f t="shared" si="0"/>
        <v>43297</v>
      </c>
      <c r="F3" s="51">
        <f t="shared" si="0"/>
        <v>43298</v>
      </c>
      <c r="G3" s="51">
        <f t="shared" si="0"/>
        <v>43299</v>
      </c>
      <c r="H3" s="51">
        <f t="shared" si="0"/>
        <v>43300</v>
      </c>
      <c r="I3" s="51">
        <f t="shared" si="0"/>
        <v>43301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0.99886904761904771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0.99886904761904771</v>
      </c>
      <c r="O13" s="53">
        <f>AVERAGE(J12,J26,J40,J56,J70,J86,J100)</f>
        <v>0.99951530612244899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 t="shared" ref="J26:K26" si="15">(J19-J20-J22-J23)/J19</f>
        <v>1</v>
      </c>
      <c r="K26" s="43">
        <f t="shared" si="15"/>
        <v>1</v>
      </c>
    </row>
    <row r="27" spans="1:14" x14ac:dyDescent="0.2">
      <c r="A27" s="14"/>
      <c r="B27" s="38" t="s">
        <v>19</v>
      </c>
      <c r="C27" s="42">
        <f t="shared" ref="C27:I27" si="16">(C19-C20-C22-C23-C21)/C19</f>
        <v>1</v>
      </c>
      <c r="D27" s="42">
        <f t="shared" si="16"/>
        <v>1</v>
      </c>
      <c r="E27" s="42">
        <f t="shared" si="16"/>
        <v>1</v>
      </c>
      <c r="F27" s="42">
        <f t="shared" si="16"/>
        <v>1</v>
      </c>
      <c r="G27" s="42">
        <f t="shared" si="16"/>
        <v>1</v>
      </c>
      <c r="H27" s="42">
        <f t="shared" si="16"/>
        <v>1</v>
      </c>
      <c r="I27" s="46">
        <f t="shared" si="16"/>
        <v>1</v>
      </c>
      <c r="J27" s="52">
        <f t="shared" ref="J27:K27" si="17">(J19-J20-J22-J23-J21)/J19</f>
        <v>1</v>
      </c>
      <c r="K27" s="47">
        <f t="shared" si="17"/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8">IF(C29&lt;1,C19,C19-C20-C21-C22-C23/C29)/24</f>
        <v>1</v>
      </c>
      <c r="D30" s="58">
        <f t="shared" si="18"/>
        <v>1</v>
      </c>
      <c r="E30" s="58">
        <f t="shared" si="18"/>
        <v>1</v>
      </c>
      <c r="F30" s="58">
        <f t="shared" si="18"/>
        <v>1</v>
      </c>
      <c r="G30" s="58">
        <f t="shared" si="18"/>
        <v>1</v>
      </c>
      <c r="H30" s="58">
        <f t="shared" si="18"/>
        <v>1</v>
      </c>
      <c r="I30" s="59">
        <f t="shared" si="18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9">IF(C28=0,C27,((C19-C20-C22-C23-C21)/C19)/C28)</f>
        <v>1</v>
      </c>
      <c r="D31" s="25">
        <f t="shared" si="19"/>
        <v>1</v>
      </c>
      <c r="E31" s="25">
        <f t="shared" si="19"/>
        <v>1</v>
      </c>
      <c r="F31" s="25">
        <f t="shared" si="19"/>
        <v>1</v>
      </c>
      <c r="G31" s="25">
        <f t="shared" si="19"/>
        <v>1</v>
      </c>
      <c r="H31" s="25">
        <f t="shared" si="19"/>
        <v>1</v>
      </c>
      <c r="I31" s="45">
        <f t="shared" si="19"/>
        <v>1</v>
      </c>
      <c r="J31" s="44">
        <f t="shared" ref="J31:K31" si="20">IF(J28=0,J27,((J19-J20-J22-J23-J21)/J19)/J28)</f>
        <v>1</v>
      </c>
      <c r="K31" s="44">
        <f t="shared" si="20"/>
        <v>1</v>
      </c>
      <c r="L31" s="55">
        <f>(J28+J40+J56+J72+J116)/5</f>
        <v>0.59932142857142856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21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0.56999999999999995</v>
      </c>
      <c r="J34" s="33">
        <f t="shared" si="21"/>
        <v>0.56999999999999995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21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21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21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2">C34+C36+C37</f>
        <v>0</v>
      </c>
      <c r="D38" s="30">
        <f t="shared" si="22"/>
        <v>0</v>
      </c>
      <c r="E38" s="30">
        <f t="shared" si="22"/>
        <v>0</v>
      </c>
      <c r="F38" s="30">
        <f t="shared" si="22"/>
        <v>0</v>
      </c>
      <c r="G38" s="30">
        <f t="shared" si="22"/>
        <v>0</v>
      </c>
      <c r="H38" s="30">
        <f t="shared" si="22"/>
        <v>0</v>
      </c>
      <c r="I38" s="30">
        <f t="shared" si="22"/>
        <v>0.56999999999999995</v>
      </c>
      <c r="J38" s="34">
        <f t="shared" si="21"/>
        <v>0.56999999999999995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3">C33-C38</f>
        <v>24</v>
      </c>
      <c r="D39" s="30">
        <f t="shared" si="23"/>
        <v>24</v>
      </c>
      <c r="E39" s="30">
        <f t="shared" si="23"/>
        <v>24</v>
      </c>
      <c r="F39" s="30">
        <f t="shared" si="23"/>
        <v>24</v>
      </c>
      <c r="G39" s="30">
        <f t="shared" si="23"/>
        <v>24</v>
      </c>
      <c r="H39" s="30">
        <f t="shared" si="23"/>
        <v>24</v>
      </c>
      <c r="I39" s="30">
        <f t="shared" si="23"/>
        <v>23.43</v>
      </c>
      <c r="J39" s="34">
        <f t="shared" si="21"/>
        <v>167.43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4">(D33-D34-D36-D37)/D33</f>
        <v>1</v>
      </c>
      <c r="E40" s="42">
        <f t="shared" si="24"/>
        <v>1</v>
      </c>
      <c r="F40" s="42">
        <f t="shared" si="24"/>
        <v>1</v>
      </c>
      <c r="G40" s="42">
        <f t="shared" si="24"/>
        <v>1</v>
      </c>
      <c r="H40" s="42">
        <f t="shared" si="24"/>
        <v>1</v>
      </c>
      <c r="I40" s="42">
        <f t="shared" si="24"/>
        <v>0.97624999999999995</v>
      </c>
      <c r="J40" s="43">
        <f t="shared" ref="J40:K40" si="25">(J33-J34-J36-J37)/J33</f>
        <v>0.99660714285714291</v>
      </c>
      <c r="K40" s="43">
        <f t="shared" si="25"/>
        <v>1</v>
      </c>
    </row>
    <row r="41" spans="1:14" x14ac:dyDescent="0.2">
      <c r="A41" s="14"/>
      <c r="B41" s="38" t="s">
        <v>19</v>
      </c>
      <c r="C41" s="42">
        <f t="shared" ref="C41:I41" si="26">(C33-C34-C36-C37-C35)/C33</f>
        <v>1</v>
      </c>
      <c r="D41" s="42">
        <f t="shared" si="26"/>
        <v>1</v>
      </c>
      <c r="E41" s="42">
        <f t="shared" si="26"/>
        <v>1</v>
      </c>
      <c r="F41" s="42">
        <f t="shared" si="26"/>
        <v>1</v>
      </c>
      <c r="G41" s="42">
        <f t="shared" si="26"/>
        <v>1</v>
      </c>
      <c r="H41" s="42">
        <f t="shared" si="26"/>
        <v>1</v>
      </c>
      <c r="I41" s="46">
        <f t="shared" si="26"/>
        <v>0.97624999999999995</v>
      </c>
      <c r="J41" s="52">
        <f t="shared" ref="J41:K41" si="27">(J33-J34-J36-J37-J35)/J33</f>
        <v>0.99660714285714291</v>
      </c>
      <c r="K41" s="47">
        <f t="shared" si="27"/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8">IF(C43&lt;1,C33,C33-C34-C35-C36-C37/C43)/24</f>
        <v>1</v>
      </c>
      <c r="D44" s="58">
        <f t="shared" si="28"/>
        <v>1</v>
      </c>
      <c r="E44" s="58">
        <f t="shared" si="28"/>
        <v>1</v>
      </c>
      <c r="F44" s="58">
        <f t="shared" si="28"/>
        <v>1</v>
      </c>
      <c r="G44" s="58">
        <f t="shared" si="28"/>
        <v>1</v>
      </c>
      <c r="H44" s="58">
        <f t="shared" si="28"/>
        <v>1</v>
      </c>
      <c r="I44" s="59">
        <f t="shared" si="28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9">IF(C42=0,C41,((C33-C34-C36-C37-C35)/C33)/C42)</f>
        <v>1</v>
      </c>
      <c r="D45" s="25">
        <f t="shared" si="29"/>
        <v>1</v>
      </c>
      <c r="E45" s="25">
        <f t="shared" si="29"/>
        <v>1</v>
      </c>
      <c r="F45" s="25">
        <f t="shared" si="29"/>
        <v>1</v>
      </c>
      <c r="G45" s="25">
        <f t="shared" si="29"/>
        <v>1</v>
      </c>
      <c r="H45" s="25">
        <f t="shared" si="29"/>
        <v>1</v>
      </c>
      <c r="I45" s="45">
        <f t="shared" si="29"/>
        <v>0.97624999999999995</v>
      </c>
      <c r="J45" s="44">
        <f t="shared" ref="J45:K45" si="30">IF(J42=0,J41,((J33-J34-J36-J37-J35)/J33)/J42)</f>
        <v>0.99660714285714291</v>
      </c>
      <c r="K45" s="44">
        <f t="shared" si="30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43295</v>
      </c>
      <c r="D47" s="51">
        <f t="shared" ref="D47:I47" si="31">C47+1</f>
        <v>43296</v>
      </c>
      <c r="E47" s="51">
        <f t="shared" si="31"/>
        <v>43297</v>
      </c>
      <c r="F47" s="51">
        <f t="shared" si="31"/>
        <v>43298</v>
      </c>
      <c r="G47" s="51">
        <f t="shared" si="31"/>
        <v>43299</v>
      </c>
      <c r="H47" s="51">
        <f t="shared" si="31"/>
        <v>43300</v>
      </c>
      <c r="I47" s="51">
        <f t="shared" si="31"/>
        <v>43301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32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32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32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32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32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33">C50+C52+C53</f>
        <v>0</v>
      </c>
      <c r="D54" s="30">
        <f t="shared" si="33"/>
        <v>0</v>
      </c>
      <c r="E54" s="30">
        <f t="shared" si="33"/>
        <v>0</v>
      </c>
      <c r="F54" s="30">
        <f t="shared" si="33"/>
        <v>0</v>
      </c>
      <c r="G54" s="30">
        <f t="shared" si="33"/>
        <v>0</v>
      </c>
      <c r="H54" s="30">
        <f t="shared" si="33"/>
        <v>0</v>
      </c>
      <c r="I54" s="30">
        <f t="shared" si="33"/>
        <v>0</v>
      </c>
      <c r="J54" s="36">
        <f t="shared" si="32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4">C49-C54</f>
        <v>24</v>
      </c>
      <c r="D55" s="30">
        <f t="shared" si="34"/>
        <v>24</v>
      </c>
      <c r="E55" s="30">
        <f t="shared" si="34"/>
        <v>24</v>
      </c>
      <c r="F55" s="30">
        <f t="shared" si="34"/>
        <v>24</v>
      </c>
      <c r="G55" s="30">
        <f t="shared" si="34"/>
        <v>24</v>
      </c>
      <c r="H55" s="30">
        <f t="shared" si="34"/>
        <v>24</v>
      </c>
      <c r="I55" s="30">
        <f t="shared" si="34"/>
        <v>24</v>
      </c>
      <c r="J55" s="36">
        <f t="shared" si="32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5">(D49-D50-D52-D53)/D49</f>
        <v>1</v>
      </c>
      <c r="E56" s="42">
        <f t="shared" si="35"/>
        <v>1</v>
      </c>
      <c r="F56" s="42">
        <f t="shared" si="35"/>
        <v>1</v>
      </c>
      <c r="G56" s="42">
        <f t="shared" si="35"/>
        <v>1</v>
      </c>
      <c r="H56" s="42">
        <f t="shared" si="35"/>
        <v>1</v>
      </c>
      <c r="I56" s="42">
        <f t="shared" si="35"/>
        <v>1</v>
      </c>
      <c r="J56" s="43">
        <f t="shared" ref="J56:K56" si="36">(J49-J50-J52-J53)/J49</f>
        <v>1</v>
      </c>
      <c r="K56" s="43">
        <f t="shared" si="36"/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7">(C49-C50-C52-C53-C51)/C49</f>
        <v>1</v>
      </c>
      <c r="D57" s="42">
        <f t="shared" si="37"/>
        <v>1</v>
      </c>
      <c r="E57" s="42">
        <f t="shared" si="37"/>
        <v>1</v>
      </c>
      <c r="F57" s="42">
        <f t="shared" si="37"/>
        <v>1</v>
      </c>
      <c r="G57" s="42">
        <f t="shared" si="37"/>
        <v>1</v>
      </c>
      <c r="H57" s="42">
        <f t="shared" si="37"/>
        <v>1</v>
      </c>
      <c r="I57" s="46">
        <f t="shared" si="37"/>
        <v>1</v>
      </c>
      <c r="J57" s="52">
        <f t="shared" ref="J57:K57" si="38">(J49-J50-J52-J53-J51)/J49</f>
        <v>1</v>
      </c>
      <c r="K57" s="47">
        <f t="shared" si="38"/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9">IF(C59&lt;1,C49,C49-C50-C51-C52-C53/C59)/24</f>
        <v>1</v>
      </c>
      <c r="D60" s="58">
        <f t="shared" si="39"/>
        <v>1</v>
      </c>
      <c r="E60" s="58">
        <f t="shared" si="39"/>
        <v>1</v>
      </c>
      <c r="F60" s="58">
        <f t="shared" si="39"/>
        <v>1</v>
      </c>
      <c r="G60" s="58">
        <f t="shared" si="39"/>
        <v>1</v>
      </c>
      <c r="H60" s="58">
        <f t="shared" si="39"/>
        <v>1</v>
      </c>
      <c r="I60" s="59">
        <f t="shared" si="39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40">IF(C58=0,C57,((C49-C50-C52-C53-C51)/C49)/C58)</f>
        <v>1</v>
      </c>
      <c r="D61" s="25">
        <f t="shared" si="40"/>
        <v>1</v>
      </c>
      <c r="E61" s="25">
        <f t="shared" si="40"/>
        <v>1</v>
      </c>
      <c r="F61" s="25">
        <f t="shared" si="40"/>
        <v>1</v>
      </c>
      <c r="G61" s="25">
        <f t="shared" si="40"/>
        <v>1</v>
      </c>
      <c r="H61" s="25">
        <f t="shared" si="40"/>
        <v>1</v>
      </c>
      <c r="I61" s="45">
        <f t="shared" si="40"/>
        <v>1</v>
      </c>
      <c r="J61" s="44">
        <f t="shared" ref="J61:K61" si="41">IF(J58=0,J57,((J49-J50-J52-J53-J51)/J49)/J58)</f>
        <v>1</v>
      </c>
      <c r="K61" s="44">
        <f t="shared" si="41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42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42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42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42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42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43">C64+C66+C67</f>
        <v>0</v>
      </c>
      <c r="D68" s="30">
        <f t="shared" si="43"/>
        <v>0</v>
      </c>
      <c r="E68" s="30">
        <f t="shared" si="43"/>
        <v>0</v>
      </c>
      <c r="F68" s="30">
        <f t="shared" si="43"/>
        <v>0</v>
      </c>
      <c r="G68" s="30">
        <f t="shared" si="43"/>
        <v>0</v>
      </c>
      <c r="H68" s="30">
        <f t="shared" si="43"/>
        <v>0</v>
      </c>
      <c r="I68" s="30">
        <f t="shared" si="43"/>
        <v>0</v>
      </c>
      <c r="J68" s="36">
        <f t="shared" si="42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44">C63-C68</f>
        <v>24</v>
      </c>
      <c r="D69" s="30">
        <f t="shared" si="44"/>
        <v>24</v>
      </c>
      <c r="E69" s="30">
        <f t="shared" si="44"/>
        <v>24</v>
      </c>
      <c r="F69" s="30">
        <f t="shared" si="44"/>
        <v>24</v>
      </c>
      <c r="G69" s="30">
        <f t="shared" si="44"/>
        <v>24</v>
      </c>
      <c r="H69" s="30">
        <f t="shared" si="44"/>
        <v>24</v>
      </c>
      <c r="I69" s="30">
        <f t="shared" si="44"/>
        <v>24</v>
      </c>
      <c r="J69" s="36">
        <f t="shared" si="42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45">(D63-D64-D66-D67)/D63</f>
        <v>1</v>
      </c>
      <c r="E70" s="42">
        <f t="shared" si="45"/>
        <v>1</v>
      </c>
      <c r="F70" s="42">
        <f t="shared" si="45"/>
        <v>1</v>
      </c>
      <c r="G70" s="42">
        <f t="shared" si="45"/>
        <v>1</v>
      </c>
      <c r="H70" s="42">
        <f t="shared" si="45"/>
        <v>1</v>
      </c>
      <c r="I70" s="42">
        <f t="shared" si="45"/>
        <v>1</v>
      </c>
      <c r="J70" s="43">
        <f t="shared" ref="J70:K70" si="46">(J63-J64-J66-J67)/J63</f>
        <v>1</v>
      </c>
      <c r="K70" s="43">
        <f t="shared" si="46"/>
        <v>1</v>
      </c>
    </row>
    <row r="71" spans="1:12" x14ac:dyDescent="0.2">
      <c r="A71" s="14"/>
      <c r="B71" s="38" t="s">
        <v>19</v>
      </c>
      <c r="C71" s="42">
        <f t="shared" ref="C71:I71" si="47">(C63-C64-C66-C67-C65)/C63</f>
        <v>1</v>
      </c>
      <c r="D71" s="42">
        <f t="shared" si="47"/>
        <v>1</v>
      </c>
      <c r="E71" s="42">
        <f t="shared" si="47"/>
        <v>1</v>
      </c>
      <c r="F71" s="42">
        <f t="shared" si="47"/>
        <v>1</v>
      </c>
      <c r="G71" s="42">
        <f t="shared" si="47"/>
        <v>1</v>
      </c>
      <c r="H71" s="42">
        <f t="shared" si="47"/>
        <v>1</v>
      </c>
      <c r="I71" s="46">
        <f t="shared" si="47"/>
        <v>1</v>
      </c>
      <c r="J71" s="52">
        <f t="shared" ref="J71:K71" si="48">(J63-J64-J66-J67-J65)/J63</f>
        <v>1</v>
      </c>
      <c r="K71" s="47">
        <f t="shared" si="48"/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9">IF(C73&lt;1,C63,C63-C64-C65-C66-C67/C73)/24</f>
        <v>1</v>
      </c>
      <c r="D74" s="58">
        <f t="shared" si="49"/>
        <v>1</v>
      </c>
      <c r="E74" s="58">
        <f t="shared" si="49"/>
        <v>1</v>
      </c>
      <c r="F74" s="58">
        <f t="shared" si="49"/>
        <v>1</v>
      </c>
      <c r="G74" s="58">
        <f t="shared" si="49"/>
        <v>1</v>
      </c>
      <c r="H74" s="58">
        <f t="shared" si="49"/>
        <v>1</v>
      </c>
      <c r="I74" s="59">
        <f t="shared" si="49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50">IF(C72=0,C71,((C63-C64-C66-C67-C65)/C63)/C72)</f>
        <v>1</v>
      </c>
      <c r="D75" s="25">
        <f t="shared" si="50"/>
        <v>1</v>
      </c>
      <c r="E75" s="25">
        <f t="shared" si="50"/>
        <v>1</v>
      </c>
      <c r="F75" s="25">
        <f t="shared" si="50"/>
        <v>1</v>
      </c>
      <c r="G75" s="25">
        <f t="shared" si="50"/>
        <v>1</v>
      </c>
      <c r="H75" s="25">
        <f t="shared" si="50"/>
        <v>1</v>
      </c>
      <c r="I75" s="45">
        <f t="shared" si="50"/>
        <v>1</v>
      </c>
      <c r="J75" s="44">
        <f t="shared" ref="J75:K75" si="51">IF(J72=0,J71,((J63-J64-J66-J67-J65)/J63)/J72)</f>
        <v>1</v>
      </c>
      <c r="K75" s="44">
        <f t="shared" si="5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43295</v>
      </c>
      <c r="D77" s="51">
        <f t="shared" ref="D77:I77" si="52">C77+1</f>
        <v>43296</v>
      </c>
      <c r="E77" s="51">
        <f t="shared" si="52"/>
        <v>43297</v>
      </c>
      <c r="F77" s="51">
        <f t="shared" si="52"/>
        <v>43298</v>
      </c>
      <c r="G77" s="51">
        <f t="shared" si="52"/>
        <v>43299</v>
      </c>
      <c r="H77" s="51">
        <f t="shared" si="52"/>
        <v>43300</v>
      </c>
      <c r="I77" s="51">
        <f t="shared" si="52"/>
        <v>43301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5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53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53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5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5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54">C80+C82+C83</f>
        <v>0</v>
      </c>
      <c r="D84" s="30">
        <f t="shared" si="54"/>
        <v>0</v>
      </c>
      <c r="E84" s="30">
        <f t="shared" si="54"/>
        <v>0</v>
      </c>
      <c r="F84" s="30">
        <f t="shared" si="54"/>
        <v>0</v>
      </c>
      <c r="G84" s="30">
        <f t="shared" si="54"/>
        <v>0</v>
      </c>
      <c r="H84" s="30">
        <f t="shared" si="54"/>
        <v>0</v>
      </c>
      <c r="I84" s="30">
        <f t="shared" si="54"/>
        <v>0</v>
      </c>
      <c r="J84" s="36">
        <f t="shared" si="53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55">C79-C84</f>
        <v>24</v>
      </c>
      <c r="D85" s="30">
        <f t="shared" si="55"/>
        <v>24</v>
      </c>
      <c r="E85" s="30">
        <f t="shared" si="55"/>
        <v>24</v>
      </c>
      <c r="F85" s="30">
        <f t="shared" si="55"/>
        <v>24</v>
      </c>
      <c r="G85" s="30">
        <f t="shared" si="55"/>
        <v>24</v>
      </c>
      <c r="H85" s="30">
        <f t="shared" si="55"/>
        <v>24</v>
      </c>
      <c r="I85" s="30">
        <f t="shared" si="55"/>
        <v>24</v>
      </c>
      <c r="J85" s="36">
        <f t="shared" si="53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56">(D79-D80-D82-D83)/D79</f>
        <v>1</v>
      </c>
      <c r="E86" s="42">
        <f t="shared" si="56"/>
        <v>1</v>
      </c>
      <c r="F86" s="42">
        <f t="shared" si="56"/>
        <v>1</v>
      </c>
      <c r="G86" s="42">
        <f t="shared" si="56"/>
        <v>1</v>
      </c>
      <c r="H86" s="42">
        <f t="shared" si="56"/>
        <v>1</v>
      </c>
      <c r="I86" s="42">
        <f t="shared" si="56"/>
        <v>1</v>
      </c>
      <c r="J86" s="43">
        <f t="shared" ref="J86:K86" si="57">(J79-J80-J82-J83)/J79</f>
        <v>1</v>
      </c>
      <c r="K86" s="43">
        <f t="shared" si="57"/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58">(C79-C80-C82-C83-C81)/C79</f>
        <v>1</v>
      </c>
      <c r="D87" s="42">
        <f t="shared" si="58"/>
        <v>1</v>
      </c>
      <c r="E87" s="42">
        <f t="shared" si="58"/>
        <v>1</v>
      </c>
      <c r="F87" s="42">
        <f t="shared" si="58"/>
        <v>1</v>
      </c>
      <c r="G87" s="42">
        <f t="shared" si="58"/>
        <v>1</v>
      </c>
      <c r="H87" s="42">
        <f t="shared" si="58"/>
        <v>1</v>
      </c>
      <c r="I87" s="46">
        <f t="shared" si="58"/>
        <v>1</v>
      </c>
      <c r="J87" s="52">
        <f t="shared" ref="J87:K87" si="59">(J79-J80-J82-J83-J81)/J79</f>
        <v>1</v>
      </c>
      <c r="K87" s="47">
        <f t="shared" si="59"/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60">IF(C89&lt;1,C79,C79-C80-C81-C82-C83/C89)/24</f>
        <v>1</v>
      </c>
      <c r="D90" s="58">
        <f t="shared" si="60"/>
        <v>1</v>
      </c>
      <c r="E90" s="58">
        <f t="shared" si="60"/>
        <v>1</v>
      </c>
      <c r="F90" s="58">
        <f t="shared" si="60"/>
        <v>1</v>
      </c>
      <c r="G90" s="58">
        <f t="shared" si="60"/>
        <v>1</v>
      </c>
      <c r="H90" s="58">
        <f t="shared" si="60"/>
        <v>1</v>
      </c>
      <c r="I90" s="59">
        <f t="shared" si="6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61">IF(C88=0,C87,((C79-C80-C82-C83-C81)/C79)/C88)</f>
        <v>1</v>
      </c>
      <c r="D91" s="25">
        <f t="shared" si="61"/>
        <v>1</v>
      </c>
      <c r="E91" s="25">
        <f t="shared" si="61"/>
        <v>1</v>
      </c>
      <c r="F91" s="25">
        <f t="shared" si="61"/>
        <v>1</v>
      </c>
      <c r="G91" s="25">
        <f t="shared" si="61"/>
        <v>1</v>
      </c>
      <c r="H91" s="25">
        <f t="shared" si="61"/>
        <v>1</v>
      </c>
      <c r="I91" s="45">
        <f t="shared" si="61"/>
        <v>1</v>
      </c>
      <c r="J91" s="44">
        <f t="shared" ref="J91:K91" si="62">IF(J88=0,J87,((J79-J80-J82-J83-J81)/J79)/J88)</f>
        <v>1</v>
      </c>
      <c r="K91" s="44">
        <f t="shared" si="6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6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6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6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6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6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64">C94+C96+C97</f>
        <v>0</v>
      </c>
      <c r="D98" s="30">
        <f t="shared" si="64"/>
        <v>0</v>
      </c>
      <c r="E98" s="30">
        <f t="shared" si="64"/>
        <v>0</v>
      </c>
      <c r="F98" s="30">
        <f t="shared" si="64"/>
        <v>0</v>
      </c>
      <c r="G98" s="30">
        <f t="shared" si="64"/>
        <v>0</v>
      </c>
      <c r="H98" s="30">
        <f t="shared" si="64"/>
        <v>0</v>
      </c>
      <c r="I98" s="30">
        <f t="shared" si="64"/>
        <v>0</v>
      </c>
      <c r="J98" s="36">
        <f t="shared" si="6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65">C93-C98</f>
        <v>24</v>
      </c>
      <c r="D99" s="30">
        <f t="shared" si="65"/>
        <v>24</v>
      </c>
      <c r="E99" s="30">
        <f t="shared" si="65"/>
        <v>24</v>
      </c>
      <c r="F99" s="30">
        <f t="shared" si="65"/>
        <v>24</v>
      </c>
      <c r="G99" s="30">
        <f t="shared" si="65"/>
        <v>24</v>
      </c>
      <c r="H99" s="30">
        <f t="shared" si="65"/>
        <v>24</v>
      </c>
      <c r="I99" s="30">
        <f t="shared" si="65"/>
        <v>24</v>
      </c>
      <c r="J99" s="36">
        <f t="shared" si="6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66">(D93-D94-D96-D97)/D93</f>
        <v>1</v>
      </c>
      <c r="E100" s="42">
        <f t="shared" si="66"/>
        <v>1</v>
      </c>
      <c r="F100" s="42">
        <f t="shared" si="66"/>
        <v>1</v>
      </c>
      <c r="G100" s="42">
        <f t="shared" si="66"/>
        <v>1</v>
      </c>
      <c r="H100" s="42">
        <f t="shared" si="66"/>
        <v>1</v>
      </c>
      <c r="I100" s="42">
        <f t="shared" si="66"/>
        <v>1</v>
      </c>
      <c r="J100" s="43">
        <f t="shared" ref="J100:K100" si="67">(J93-J94-J96-J97)/J93</f>
        <v>1</v>
      </c>
      <c r="K100" s="43">
        <f t="shared" si="67"/>
        <v>1</v>
      </c>
    </row>
    <row r="101" spans="1:13" x14ac:dyDescent="0.2">
      <c r="A101" s="14"/>
      <c r="B101" s="38" t="s">
        <v>19</v>
      </c>
      <c r="C101" s="42">
        <f t="shared" ref="C101:I101" si="68">(C93-C94-C96-C97-C95)/C93</f>
        <v>1</v>
      </c>
      <c r="D101" s="42">
        <f t="shared" si="68"/>
        <v>1</v>
      </c>
      <c r="E101" s="42">
        <f t="shared" si="68"/>
        <v>1</v>
      </c>
      <c r="F101" s="42">
        <f t="shared" si="68"/>
        <v>1</v>
      </c>
      <c r="G101" s="42">
        <f t="shared" si="68"/>
        <v>1</v>
      </c>
      <c r="H101" s="42">
        <f t="shared" si="68"/>
        <v>1</v>
      </c>
      <c r="I101" s="46">
        <f t="shared" si="68"/>
        <v>1</v>
      </c>
      <c r="J101" s="52">
        <f t="shared" ref="J101:K101" si="69">(J93-J94-J96-J97-J95)/J93</f>
        <v>1</v>
      </c>
      <c r="K101" s="47">
        <f t="shared" si="69"/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70">IF(C103&lt;1,C93,C93-C94-C95-C96-C97/C103)/24</f>
        <v>1</v>
      </c>
      <c r="D104" s="58">
        <f t="shared" si="70"/>
        <v>1</v>
      </c>
      <c r="E104" s="58">
        <f t="shared" si="70"/>
        <v>1</v>
      </c>
      <c r="F104" s="58">
        <f t="shared" si="70"/>
        <v>1</v>
      </c>
      <c r="G104" s="58">
        <f t="shared" si="70"/>
        <v>1</v>
      </c>
      <c r="H104" s="58">
        <f t="shared" si="70"/>
        <v>1</v>
      </c>
      <c r="I104" s="59">
        <f t="shared" si="7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71">IF(C102=0,C101,((C93-C94-C96-C97-C95)/C93)/C102)</f>
        <v>1</v>
      </c>
      <c r="D105" s="25">
        <f t="shared" si="71"/>
        <v>1</v>
      </c>
      <c r="E105" s="25">
        <f t="shared" si="71"/>
        <v>1</v>
      </c>
      <c r="F105" s="25">
        <f t="shared" si="71"/>
        <v>1</v>
      </c>
      <c r="G105" s="25">
        <f t="shared" si="71"/>
        <v>1</v>
      </c>
      <c r="H105" s="25">
        <f t="shared" si="71"/>
        <v>1</v>
      </c>
      <c r="I105" s="45">
        <f t="shared" si="71"/>
        <v>1</v>
      </c>
      <c r="J105" s="44">
        <f t="shared" ref="J105:K105" si="72">IF(J102=0,J101,((J93-J94-J96-J97-J95)/J93)/J102)</f>
        <v>1</v>
      </c>
      <c r="K105" s="44">
        <f t="shared" si="72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43295</v>
      </c>
      <c r="D107" s="51">
        <f t="shared" ref="D107:I107" si="73">C107+1</f>
        <v>43296</v>
      </c>
      <c r="E107" s="51">
        <f t="shared" si="73"/>
        <v>43297</v>
      </c>
      <c r="F107" s="51">
        <f t="shared" si="73"/>
        <v>43298</v>
      </c>
      <c r="G107" s="51">
        <f t="shared" si="73"/>
        <v>43299</v>
      </c>
      <c r="H107" s="51">
        <f t="shared" si="73"/>
        <v>43300</v>
      </c>
      <c r="I107" s="51">
        <f t="shared" si="73"/>
        <v>43301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74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74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74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74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74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75">C110+C112+C113</f>
        <v>0</v>
      </c>
      <c r="D114" s="30">
        <f t="shared" si="75"/>
        <v>0</v>
      </c>
      <c r="E114" s="30">
        <f t="shared" si="75"/>
        <v>0</v>
      </c>
      <c r="F114" s="30">
        <f t="shared" si="75"/>
        <v>0</v>
      </c>
      <c r="G114" s="30">
        <f t="shared" si="75"/>
        <v>0</v>
      </c>
      <c r="H114" s="30">
        <f t="shared" si="75"/>
        <v>0</v>
      </c>
      <c r="I114" s="30">
        <f t="shared" si="75"/>
        <v>0</v>
      </c>
      <c r="J114" s="36">
        <f t="shared" si="74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76">C109-C114</f>
        <v>24</v>
      </c>
      <c r="D115" s="30">
        <f t="shared" si="76"/>
        <v>24</v>
      </c>
      <c r="E115" s="30">
        <f t="shared" si="76"/>
        <v>24</v>
      </c>
      <c r="F115" s="30">
        <f t="shared" si="76"/>
        <v>24</v>
      </c>
      <c r="G115" s="30">
        <f t="shared" si="76"/>
        <v>24</v>
      </c>
      <c r="H115" s="30">
        <f t="shared" si="76"/>
        <v>24</v>
      </c>
      <c r="I115" s="30">
        <f t="shared" si="76"/>
        <v>24</v>
      </c>
      <c r="J115" s="36">
        <f t="shared" si="74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77">(D109-D110-D112-D113)/D109</f>
        <v>1</v>
      </c>
      <c r="E116" s="42">
        <f t="shared" si="77"/>
        <v>1</v>
      </c>
      <c r="F116" s="42">
        <f t="shared" si="77"/>
        <v>1</v>
      </c>
      <c r="G116" s="42">
        <f t="shared" si="77"/>
        <v>1</v>
      </c>
      <c r="H116" s="42">
        <f t="shared" si="77"/>
        <v>1</v>
      </c>
      <c r="I116" s="42">
        <f t="shared" si="77"/>
        <v>1</v>
      </c>
      <c r="J116" s="43">
        <f t="shared" ref="J116:K116" si="78">(J109-J110-J112-J113)/J109</f>
        <v>1</v>
      </c>
      <c r="K116" s="43">
        <f t="shared" si="78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79">(C109-C110-C112-C113-C111)/C109</f>
        <v>0</v>
      </c>
      <c r="D117" s="42">
        <f t="shared" si="79"/>
        <v>0</v>
      </c>
      <c r="E117" s="42">
        <f t="shared" si="79"/>
        <v>0</v>
      </c>
      <c r="F117" s="42">
        <f t="shared" si="79"/>
        <v>0</v>
      </c>
      <c r="G117" s="42">
        <f t="shared" si="79"/>
        <v>0</v>
      </c>
      <c r="H117" s="42">
        <f t="shared" si="79"/>
        <v>0</v>
      </c>
      <c r="I117" s="46">
        <f t="shared" si="79"/>
        <v>0</v>
      </c>
      <c r="J117" s="52">
        <f t="shared" ref="J117:K117" si="80">(J109-J110-J112-J113-J111)/J109</f>
        <v>0</v>
      </c>
      <c r="K117" s="47">
        <f t="shared" si="80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81">IF(C119&lt;1,C109,C109-C110-C111-C112-C113/C119)/24</f>
        <v>1</v>
      </c>
      <c r="D120" s="58">
        <f t="shared" si="81"/>
        <v>1</v>
      </c>
      <c r="E120" s="58">
        <f t="shared" si="81"/>
        <v>1</v>
      </c>
      <c r="F120" s="58">
        <f t="shared" si="81"/>
        <v>1</v>
      </c>
      <c r="G120" s="58">
        <f t="shared" si="81"/>
        <v>1</v>
      </c>
      <c r="H120" s="58">
        <f t="shared" si="81"/>
        <v>1</v>
      </c>
      <c r="I120" s="59">
        <f t="shared" si="81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82">IF(C118=0,C117,((C109-C110-C112-C113-C111)/C109)/C118)</f>
        <v>0</v>
      </c>
      <c r="D121" s="25">
        <f t="shared" si="82"/>
        <v>0</v>
      </c>
      <c r="E121" s="25">
        <f t="shared" si="82"/>
        <v>0</v>
      </c>
      <c r="F121" s="25">
        <f t="shared" si="82"/>
        <v>0</v>
      </c>
      <c r="G121" s="25">
        <f t="shared" si="82"/>
        <v>0</v>
      </c>
      <c r="H121" s="25">
        <f t="shared" si="82"/>
        <v>0</v>
      </c>
      <c r="I121" s="45">
        <f t="shared" si="82"/>
        <v>0</v>
      </c>
      <c r="J121" s="44">
        <f t="shared" ref="J121:K121" si="83">IF(J118=0,J117,((J109-J110-J112-J113-J111)/J109)/J118)</f>
        <v>0</v>
      </c>
      <c r="K121" s="44">
        <f t="shared" si="83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43295</v>
      </c>
      <c r="D123" s="51">
        <f t="shared" ref="D123:I123" si="84">C123+1</f>
        <v>43296</v>
      </c>
      <c r="E123" s="51">
        <f t="shared" si="84"/>
        <v>43297</v>
      </c>
      <c r="F123" s="51">
        <f t="shared" si="84"/>
        <v>43298</v>
      </c>
      <c r="G123" s="51">
        <f t="shared" si="84"/>
        <v>43299</v>
      </c>
      <c r="H123" s="51">
        <f t="shared" si="84"/>
        <v>43300</v>
      </c>
      <c r="I123" s="51">
        <f t="shared" si="84"/>
        <v>43301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85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85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85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85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85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86">C126+C128+C129</f>
        <v>0</v>
      </c>
      <c r="D130" s="30">
        <f t="shared" si="86"/>
        <v>0</v>
      </c>
      <c r="E130" s="30">
        <f t="shared" si="86"/>
        <v>0</v>
      </c>
      <c r="F130" s="30">
        <f t="shared" si="86"/>
        <v>0</v>
      </c>
      <c r="G130" s="30">
        <f t="shared" si="86"/>
        <v>0</v>
      </c>
      <c r="H130" s="30">
        <f t="shared" si="86"/>
        <v>0</v>
      </c>
      <c r="I130" s="30">
        <f t="shared" si="86"/>
        <v>0</v>
      </c>
      <c r="J130" s="36">
        <f t="shared" si="85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87">C125-C130</f>
        <v>24</v>
      </c>
      <c r="D131" s="30">
        <f t="shared" si="87"/>
        <v>24</v>
      </c>
      <c r="E131" s="30">
        <f t="shared" si="87"/>
        <v>24</v>
      </c>
      <c r="F131" s="30">
        <f t="shared" si="87"/>
        <v>24</v>
      </c>
      <c r="G131" s="30">
        <f t="shared" si="87"/>
        <v>24</v>
      </c>
      <c r="H131" s="30">
        <f t="shared" si="87"/>
        <v>24</v>
      </c>
      <c r="I131" s="30">
        <f t="shared" si="87"/>
        <v>24</v>
      </c>
      <c r="J131" s="36">
        <f t="shared" si="85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88">(D125-D126-D128-D129)/D125</f>
        <v>1</v>
      </c>
      <c r="E132" s="42">
        <f t="shared" si="88"/>
        <v>1</v>
      </c>
      <c r="F132" s="42">
        <f t="shared" si="88"/>
        <v>1</v>
      </c>
      <c r="G132" s="42">
        <f t="shared" si="88"/>
        <v>1</v>
      </c>
      <c r="H132" s="42">
        <f t="shared" si="88"/>
        <v>1</v>
      </c>
      <c r="I132" s="42">
        <f t="shared" si="88"/>
        <v>1</v>
      </c>
      <c r="J132" s="43">
        <f t="shared" ref="J132:K132" si="89">(J125-J126-J128-J129)/J125</f>
        <v>1</v>
      </c>
      <c r="K132" s="43">
        <f t="shared" si="89"/>
        <v>1</v>
      </c>
      <c r="L132" s="53">
        <f>AVERAGE(J132,J146,J160,J174,J188)</f>
        <v>1</v>
      </c>
      <c r="N132" s="31">
        <f>AVERAGE(J116,J132,J146,J160,J174,J188)</f>
        <v>1</v>
      </c>
    </row>
    <row r="133" spans="1:14" x14ac:dyDescent="0.2">
      <c r="A133" s="14"/>
      <c r="B133" s="38" t="s">
        <v>19</v>
      </c>
      <c r="C133" s="42">
        <f t="shared" ref="C133:I133" si="90">(C125-C126-C128-C129-C127)/C125</f>
        <v>0</v>
      </c>
      <c r="D133" s="42">
        <f t="shared" si="90"/>
        <v>0</v>
      </c>
      <c r="E133" s="42">
        <f t="shared" si="90"/>
        <v>0</v>
      </c>
      <c r="F133" s="42">
        <f t="shared" si="90"/>
        <v>0</v>
      </c>
      <c r="G133" s="42">
        <f t="shared" si="90"/>
        <v>0</v>
      </c>
      <c r="H133" s="42">
        <f t="shared" si="90"/>
        <v>0</v>
      </c>
      <c r="I133" s="46">
        <f t="shared" si="90"/>
        <v>0</v>
      </c>
      <c r="J133" s="52">
        <f t="shared" ref="J133:K133" si="91">(J125-J126-J128-J129-J127)/J125</f>
        <v>0</v>
      </c>
      <c r="K133" s="47">
        <f t="shared" si="91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92">IF(C135&lt;1,C125,C125-C126-C127-C128-C129/C135)/24</f>
        <v>1</v>
      </c>
      <c r="D136" s="58">
        <f t="shared" si="92"/>
        <v>1</v>
      </c>
      <c r="E136" s="58">
        <f t="shared" si="92"/>
        <v>1</v>
      </c>
      <c r="F136" s="58">
        <f t="shared" si="92"/>
        <v>1</v>
      </c>
      <c r="G136" s="58">
        <f t="shared" si="92"/>
        <v>1</v>
      </c>
      <c r="H136" s="58">
        <f t="shared" si="92"/>
        <v>1</v>
      </c>
      <c r="I136" s="59">
        <f t="shared" si="92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93">IF(C134=0,C133,((C125-C126-C128-C129-C127)/C125)/C134)</f>
        <v>0</v>
      </c>
      <c r="D137" s="25">
        <f t="shared" si="93"/>
        <v>0</v>
      </c>
      <c r="E137" s="25">
        <f t="shared" si="93"/>
        <v>0</v>
      </c>
      <c r="F137" s="25">
        <f t="shared" si="93"/>
        <v>0</v>
      </c>
      <c r="G137" s="25">
        <f t="shared" si="93"/>
        <v>0</v>
      </c>
      <c r="H137" s="25">
        <f t="shared" si="93"/>
        <v>0</v>
      </c>
      <c r="I137" s="45">
        <f t="shared" si="93"/>
        <v>0</v>
      </c>
      <c r="J137" s="44">
        <f t="shared" ref="J137:K137" si="94">IF(J134=0,J133,((J125-J126-J128-J129-J127)/J125)/J134)</f>
        <v>0</v>
      </c>
      <c r="K137" s="44">
        <f t="shared" si="94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95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95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95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95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95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96">C140+C142+C143</f>
        <v>0</v>
      </c>
      <c r="D144" s="30">
        <f t="shared" si="96"/>
        <v>0</v>
      </c>
      <c r="E144" s="30">
        <f t="shared" si="96"/>
        <v>0</v>
      </c>
      <c r="F144" s="30">
        <f t="shared" si="96"/>
        <v>0</v>
      </c>
      <c r="G144" s="30">
        <f t="shared" si="96"/>
        <v>0</v>
      </c>
      <c r="H144" s="30">
        <f t="shared" si="96"/>
        <v>0</v>
      </c>
      <c r="I144" s="30">
        <f t="shared" si="96"/>
        <v>0</v>
      </c>
      <c r="J144" s="36">
        <f t="shared" si="95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97">C139-C144</f>
        <v>24</v>
      </c>
      <c r="D145" s="30">
        <f t="shared" si="97"/>
        <v>24</v>
      </c>
      <c r="E145" s="30">
        <f t="shared" si="97"/>
        <v>24</v>
      </c>
      <c r="F145" s="30">
        <f t="shared" si="97"/>
        <v>24</v>
      </c>
      <c r="G145" s="30">
        <f t="shared" si="97"/>
        <v>24</v>
      </c>
      <c r="H145" s="30">
        <f t="shared" si="97"/>
        <v>24</v>
      </c>
      <c r="I145" s="30">
        <f t="shared" si="97"/>
        <v>24</v>
      </c>
      <c r="J145" s="36">
        <f t="shared" si="95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98">(D139-D140-D142-D143)/D139</f>
        <v>1</v>
      </c>
      <c r="E146" s="42">
        <f t="shared" si="98"/>
        <v>1</v>
      </c>
      <c r="F146" s="42">
        <f t="shared" si="98"/>
        <v>1</v>
      </c>
      <c r="G146" s="42">
        <f t="shared" si="98"/>
        <v>1</v>
      </c>
      <c r="H146" s="42">
        <f t="shared" si="98"/>
        <v>1</v>
      </c>
      <c r="I146" s="42">
        <f t="shared" si="98"/>
        <v>1</v>
      </c>
      <c r="J146" s="43">
        <f t="shared" ref="J146:K146" si="99">(J139-J140-J142-J143)/J139</f>
        <v>1</v>
      </c>
      <c r="K146" s="43">
        <f t="shared" si="99"/>
        <v>1</v>
      </c>
    </row>
    <row r="147" spans="1:13" x14ac:dyDescent="0.2">
      <c r="A147" s="14"/>
      <c r="B147" s="38" t="s">
        <v>19</v>
      </c>
      <c r="C147" s="42">
        <f t="shared" ref="C147:I147" si="100">(C139-C140-C142-C143-C141)/C139</f>
        <v>0</v>
      </c>
      <c r="D147" s="42">
        <f t="shared" si="100"/>
        <v>0</v>
      </c>
      <c r="E147" s="42">
        <f t="shared" si="100"/>
        <v>0</v>
      </c>
      <c r="F147" s="42">
        <f t="shared" si="100"/>
        <v>0</v>
      </c>
      <c r="G147" s="42">
        <f t="shared" si="100"/>
        <v>0</v>
      </c>
      <c r="H147" s="42">
        <f t="shared" si="100"/>
        <v>0</v>
      </c>
      <c r="I147" s="46">
        <f t="shared" si="100"/>
        <v>0</v>
      </c>
      <c r="J147" s="52">
        <f t="shared" ref="J147:K147" si="101">(J139-J140-J142-J143-J141)/J139</f>
        <v>0</v>
      </c>
      <c r="K147" s="47">
        <f t="shared" si="101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102">IF(C149&lt;1,C139,C139-C140-C141-C142-C143/C149)/24</f>
        <v>1</v>
      </c>
      <c r="D150" s="58">
        <f t="shared" si="102"/>
        <v>1</v>
      </c>
      <c r="E150" s="58">
        <f t="shared" si="102"/>
        <v>1</v>
      </c>
      <c r="F150" s="58">
        <f t="shared" si="102"/>
        <v>1</v>
      </c>
      <c r="G150" s="58">
        <f t="shared" si="102"/>
        <v>1</v>
      </c>
      <c r="H150" s="58">
        <f t="shared" si="102"/>
        <v>1</v>
      </c>
      <c r="I150" s="59">
        <f t="shared" si="102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103">IF(C148=0,C147,((C139-C140-C142-C143-C141)/C139)/C148)</f>
        <v>0</v>
      </c>
      <c r="D151" s="25">
        <f t="shared" si="103"/>
        <v>0</v>
      </c>
      <c r="E151" s="25">
        <f t="shared" si="103"/>
        <v>0</v>
      </c>
      <c r="F151" s="25">
        <f t="shared" si="103"/>
        <v>0</v>
      </c>
      <c r="G151" s="25">
        <f t="shared" si="103"/>
        <v>0</v>
      </c>
      <c r="H151" s="25">
        <f t="shared" si="103"/>
        <v>0</v>
      </c>
      <c r="I151" s="45">
        <f t="shared" si="103"/>
        <v>0</v>
      </c>
      <c r="J151" s="44">
        <f t="shared" ref="J151:K151" si="104">IF(J148=0,J147,((J139-J140-J142-J143-J141)/J139)/J148)</f>
        <v>0</v>
      </c>
      <c r="K151" s="44">
        <f t="shared" si="10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10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10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10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10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10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106">C154+C156+C157</f>
        <v>0</v>
      </c>
      <c r="D158" s="30">
        <f t="shared" si="106"/>
        <v>0</v>
      </c>
      <c r="E158" s="30">
        <f t="shared" si="106"/>
        <v>0</v>
      </c>
      <c r="F158" s="30">
        <f t="shared" si="106"/>
        <v>0</v>
      </c>
      <c r="G158" s="30">
        <f t="shared" si="106"/>
        <v>0</v>
      </c>
      <c r="H158" s="30">
        <f t="shared" si="106"/>
        <v>0</v>
      </c>
      <c r="I158" s="30">
        <f t="shared" si="106"/>
        <v>0</v>
      </c>
      <c r="J158" s="36">
        <f t="shared" si="10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107">C153-C158</f>
        <v>24</v>
      </c>
      <c r="D159" s="30">
        <f t="shared" si="107"/>
        <v>24</v>
      </c>
      <c r="E159" s="30">
        <f t="shared" si="107"/>
        <v>24</v>
      </c>
      <c r="F159" s="30">
        <f t="shared" si="107"/>
        <v>24</v>
      </c>
      <c r="G159" s="30">
        <f t="shared" si="107"/>
        <v>24</v>
      </c>
      <c r="H159" s="30">
        <f t="shared" si="107"/>
        <v>24</v>
      </c>
      <c r="I159" s="30">
        <f t="shared" si="107"/>
        <v>24</v>
      </c>
      <c r="J159" s="36">
        <f t="shared" si="10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108">(D153-D154-D156-D157)/D153</f>
        <v>1</v>
      </c>
      <c r="E160" s="42">
        <f t="shared" si="108"/>
        <v>1</v>
      </c>
      <c r="F160" s="42">
        <f t="shared" si="108"/>
        <v>1</v>
      </c>
      <c r="G160" s="42">
        <f t="shared" si="108"/>
        <v>1</v>
      </c>
      <c r="H160" s="42">
        <f t="shared" si="108"/>
        <v>1</v>
      </c>
      <c r="I160" s="42">
        <f t="shared" si="108"/>
        <v>1</v>
      </c>
      <c r="J160" s="43">
        <f t="shared" ref="J160:K160" si="109">(J153-J154-J156-J157)/J153</f>
        <v>1</v>
      </c>
      <c r="K160" s="43">
        <f t="shared" si="109"/>
        <v>1</v>
      </c>
    </row>
    <row r="161" spans="1:15" x14ac:dyDescent="0.2">
      <c r="A161" s="14"/>
      <c r="B161" s="38" t="s">
        <v>19</v>
      </c>
      <c r="C161" s="42">
        <f t="shared" ref="C161:I161" si="110">(C153-C154-C156-C157-C155)/C153</f>
        <v>0</v>
      </c>
      <c r="D161" s="42">
        <f t="shared" si="110"/>
        <v>0</v>
      </c>
      <c r="E161" s="42">
        <f t="shared" si="110"/>
        <v>0</v>
      </c>
      <c r="F161" s="42">
        <f t="shared" si="110"/>
        <v>0</v>
      </c>
      <c r="G161" s="42">
        <f t="shared" si="110"/>
        <v>0</v>
      </c>
      <c r="H161" s="42">
        <f t="shared" si="110"/>
        <v>0</v>
      </c>
      <c r="I161" s="46">
        <f t="shared" si="110"/>
        <v>0</v>
      </c>
      <c r="J161" s="52">
        <f t="shared" ref="J161:K161" si="111">(J153-J154-J156-J157-J155)/J153</f>
        <v>0</v>
      </c>
      <c r="K161" s="47">
        <f t="shared" si="11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12">IF(C163&lt;1,C153,C153-C154-C155-C156-C157/C163)/24</f>
        <v>1</v>
      </c>
      <c r="D164" s="58">
        <f t="shared" si="112"/>
        <v>1</v>
      </c>
      <c r="E164" s="58">
        <f t="shared" si="112"/>
        <v>1</v>
      </c>
      <c r="F164" s="58">
        <f t="shared" si="112"/>
        <v>1</v>
      </c>
      <c r="G164" s="58">
        <f t="shared" si="112"/>
        <v>1</v>
      </c>
      <c r="H164" s="58">
        <f t="shared" si="112"/>
        <v>1</v>
      </c>
      <c r="I164" s="59">
        <f t="shared" si="11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13">IF(C162=0,C161,((C153-C154-C156-C157-C155)/C153)/C162)</f>
        <v>0</v>
      </c>
      <c r="D165" s="25">
        <f t="shared" si="113"/>
        <v>0</v>
      </c>
      <c r="E165" s="25">
        <f t="shared" si="113"/>
        <v>0</v>
      </c>
      <c r="F165" s="25">
        <f t="shared" si="113"/>
        <v>0</v>
      </c>
      <c r="G165" s="25">
        <f t="shared" si="113"/>
        <v>0</v>
      </c>
      <c r="H165" s="25">
        <f t="shared" si="113"/>
        <v>0</v>
      </c>
      <c r="I165" s="45">
        <f t="shared" si="113"/>
        <v>0</v>
      </c>
      <c r="J165" s="44">
        <f t="shared" ref="J165:K165" si="114">IF(J162=0,J161,((J153-J154-J156-J157-J155)/J153)/J162)</f>
        <v>0</v>
      </c>
      <c r="K165" s="44">
        <f t="shared" si="11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1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15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15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1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1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16">C168+C170+C171</f>
        <v>0</v>
      </c>
      <c r="D172" s="30">
        <f t="shared" si="116"/>
        <v>0</v>
      </c>
      <c r="E172" s="30">
        <f t="shared" si="116"/>
        <v>0</v>
      </c>
      <c r="F172" s="30">
        <f t="shared" si="116"/>
        <v>0</v>
      </c>
      <c r="G172" s="30">
        <f t="shared" si="116"/>
        <v>0</v>
      </c>
      <c r="H172" s="30">
        <f t="shared" si="116"/>
        <v>0</v>
      </c>
      <c r="I172" s="30">
        <f t="shared" si="116"/>
        <v>0</v>
      </c>
      <c r="J172" s="36">
        <f t="shared" si="115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17">C167-C172</f>
        <v>24</v>
      </c>
      <c r="D173" s="30">
        <f t="shared" si="117"/>
        <v>24</v>
      </c>
      <c r="E173" s="30">
        <f t="shared" si="117"/>
        <v>24</v>
      </c>
      <c r="F173" s="30">
        <f t="shared" si="117"/>
        <v>24</v>
      </c>
      <c r="G173" s="30">
        <f t="shared" si="117"/>
        <v>24</v>
      </c>
      <c r="H173" s="30">
        <f t="shared" si="117"/>
        <v>24</v>
      </c>
      <c r="I173" s="30">
        <f t="shared" si="117"/>
        <v>24</v>
      </c>
      <c r="J173" s="36">
        <f t="shared" si="115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18">(D167-D168-D170-D171)/D167</f>
        <v>1</v>
      </c>
      <c r="E174" s="42">
        <f t="shared" si="118"/>
        <v>1</v>
      </c>
      <c r="F174" s="42">
        <f t="shared" si="118"/>
        <v>1</v>
      </c>
      <c r="G174" s="42">
        <f t="shared" si="118"/>
        <v>1</v>
      </c>
      <c r="H174" s="42">
        <f t="shared" si="118"/>
        <v>1</v>
      </c>
      <c r="I174" s="42">
        <f t="shared" si="118"/>
        <v>1</v>
      </c>
      <c r="J174" s="43">
        <f t="shared" ref="J174:K174" si="119">(J167-J168-J170-J171)/J167</f>
        <v>1</v>
      </c>
      <c r="K174" s="43">
        <f t="shared" si="119"/>
        <v>1</v>
      </c>
    </row>
    <row r="175" spans="1:15" x14ac:dyDescent="0.2">
      <c r="A175" s="14"/>
      <c r="B175" s="38" t="s">
        <v>19</v>
      </c>
      <c r="C175" s="42">
        <f t="shared" ref="C175:I175" si="120">(C167-C168-C170-C171-C169)/C167</f>
        <v>0</v>
      </c>
      <c r="D175" s="42">
        <f t="shared" si="120"/>
        <v>0</v>
      </c>
      <c r="E175" s="42">
        <f t="shared" si="120"/>
        <v>0</v>
      </c>
      <c r="F175" s="42">
        <f t="shared" si="120"/>
        <v>0</v>
      </c>
      <c r="G175" s="42">
        <f t="shared" si="120"/>
        <v>0</v>
      </c>
      <c r="H175" s="42">
        <f t="shared" si="120"/>
        <v>0</v>
      </c>
      <c r="I175" s="46">
        <f t="shared" si="120"/>
        <v>0</v>
      </c>
      <c r="J175" s="52">
        <f t="shared" ref="J175:K175" si="121">(J167-J168-J170-J171-J169)/J167</f>
        <v>0</v>
      </c>
      <c r="K175" s="47">
        <f t="shared" si="121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22">IF(C177&lt;1,C167,C167-C168-C169-C170-C171/C177)/24</f>
        <v>1</v>
      </c>
      <c r="D178" s="58">
        <f t="shared" si="122"/>
        <v>1</v>
      </c>
      <c r="E178" s="58">
        <f t="shared" si="122"/>
        <v>1</v>
      </c>
      <c r="F178" s="58">
        <f t="shared" si="122"/>
        <v>1</v>
      </c>
      <c r="G178" s="58">
        <f t="shared" si="122"/>
        <v>1</v>
      </c>
      <c r="H178" s="58">
        <f t="shared" si="122"/>
        <v>1</v>
      </c>
      <c r="I178" s="59">
        <f t="shared" si="12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23">IF(C176=0,C175,((C167-C168-C170-C171-C169)/C167)/C176)</f>
        <v>0</v>
      </c>
      <c r="D179" s="25">
        <f t="shared" si="123"/>
        <v>0</v>
      </c>
      <c r="E179" s="25">
        <f t="shared" si="123"/>
        <v>0</v>
      </c>
      <c r="F179" s="25">
        <f t="shared" si="123"/>
        <v>0</v>
      </c>
      <c r="G179" s="25">
        <f t="shared" si="123"/>
        <v>0</v>
      </c>
      <c r="H179" s="25">
        <f t="shared" si="123"/>
        <v>0</v>
      </c>
      <c r="I179" s="45">
        <f t="shared" si="123"/>
        <v>0</v>
      </c>
      <c r="J179" s="44">
        <f t="shared" ref="J179:K179" si="124">IF(J176=0,J175,((J167-J168-J170-J171-J169)/J167)/J176)</f>
        <v>0</v>
      </c>
      <c r="K179" s="44">
        <f t="shared" si="12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2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25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25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2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2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26">C182+C184+C185</f>
        <v>0</v>
      </c>
      <c r="D186" s="30">
        <f t="shared" si="126"/>
        <v>0</v>
      </c>
      <c r="E186" s="30">
        <f t="shared" si="126"/>
        <v>0</v>
      </c>
      <c r="F186" s="30">
        <f t="shared" si="126"/>
        <v>0</v>
      </c>
      <c r="G186" s="30">
        <f t="shared" si="126"/>
        <v>0</v>
      </c>
      <c r="H186" s="30">
        <f t="shared" si="126"/>
        <v>0</v>
      </c>
      <c r="I186" s="30">
        <f t="shared" si="126"/>
        <v>0</v>
      </c>
      <c r="J186" s="36">
        <f t="shared" si="125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27">C181-C186</f>
        <v>24</v>
      </c>
      <c r="D187" s="30">
        <f t="shared" si="127"/>
        <v>24</v>
      </c>
      <c r="E187" s="30">
        <f t="shared" si="127"/>
        <v>24</v>
      </c>
      <c r="F187" s="30">
        <f t="shared" si="127"/>
        <v>24</v>
      </c>
      <c r="G187" s="30">
        <f t="shared" si="127"/>
        <v>24</v>
      </c>
      <c r="H187" s="30">
        <f t="shared" si="127"/>
        <v>24</v>
      </c>
      <c r="I187" s="30">
        <f t="shared" si="127"/>
        <v>24</v>
      </c>
      <c r="J187" s="36">
        <f t="shared" si="125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28">(D181-D182-D184-D185)/D181</f>
        <v>1</v>
      </c>
      <c r="E188" s="42">
        <f t="shared" si="128"/>
        <v>1</v>
      </c>
      <c r="F188" s="42">
        <f t="shared" si="128"/>
        <v>1</v>
      </c>
      <c r="G188" s="42">
        <f t="shared" si="128"/>
        <v>1</v>
      </c>
      <c r="H188" s="42">
        <f t="shared" si="128"/>
        <v>1</v>
      </c>
      <c r="I188" s="42">
        <f t="shared" si="128"/>
        <v>1</v>
      </c>
      <c r="J188" s="43">
        <f t="shared" ref="J188:K188" si="129">(J181-J182-J184-J185)/J181</f>
        <v>1</v>
      </c>
      <c r="K188" s="43">
        <f t="shared" si="129"/>
        <v>1</v>
      </c>
    </row>
    <row r="189" spans="1:13" x14ac:dyDescent="0.2">
      <c r="A189" s="14"/>
      <c r="B189" s="38" t="s">
        <v>19</v>
      </c>
      <c r="C189" s="42">
        <f t="shared" ref="C189:I189" si="130">(C181-C182-C184-C185-C183)/C181</f>
        <v>0</v>
      </c>
      <c r="D189" s="42">
        <f t="shared" si="130"/>
        <v>0</v>
      </c>
      <c r="E189" s="42">
        <f t="shared" si="130"/>
        <v>0</v>
      </c>
      <c r="F189" s="42">
        <f t="shared" si="130"/>
        <v>0</v>
      </c>
      <c r="G189" s="42">
        <f t="shared" si="130"/>
        <v>0</v>
      </c>
      <c r="H189" s="42">
        <f t="shared" si="130"/>
        <v>0</v>
      </c>
      <c r="I189" s="46">
        <f t="shared" si="130"/>
        <v>0</v>
      </c>
      <c r="J189" s="52">
        <f t="shared" ref="J189:K189" si="131">(J181-J182-J184-J185-J183)/J181</f>
        <v>0</v>
      </c>
      <c r="K189" s="47">
        <f t="shared" si="13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32">IF(C191&lt;1,C181,C181-C182-C183-C184-C185/C191)/24</f>
        <v>1</v>
      </c>
      <c r="D192" s="58">
        <f t="shared" si="132"/>
        <v>1</v>
      </c>
      <c r="E192" s="58">
        <f t="shared" si="132"/>
        <v>1</v>
      </c>
      <c r="F192" s="58">
        <f t="shared" si="132"/>
        <v>1</v>
      </c>
      <c r="G192" s="58">
        <f t="shared" si="132"/>
        <v>1</v>
      </c>
      <c r="H192" s="58">
        <f t="shared" si="132"/>
        <v>1</v>
      </c>
      <c r="I192" s="59">
        <f t="shared" si="13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33">IF(C190=0,C189,((C181-C182-C184-C185-C183)/C181)/C190)</f>
        <v>0</v>
      </c>
      <c r="D193" s="25">
        <f t="shared" si="133"/>
        <v>0</v>
      </c>
      <c r="E193" s="25">
        <f t="shared" si="133"/>
        <v>0</v>
      </c>
      <c r="F193" s="25">
        <f t="shared" si="133"/>
        <v>0</v>
      </c>
      <c r="G193" s="25">
        <f t="shared" si="133"/>
        <v>0</v>
      </c>
      <c r="H193" s="25">
        <f t="shared" si="133"/>
        <v>0</v>
      </c>
      <c r="I193" s="45">
        <f t="shared" si="133"/>
        <v>0</v>
      </c>
      <c r="J193" s="44">
        <f t="shared" ref="J193:K193" si="134">IF(J190=0,J189,((J181-J182-J184-J185-J183)/J181)/J190)</f>
        <v>0</v>
      </c>
      <c r="K193" s="44">
        <f t="shared" si="13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66"/>
  <dimension ref="A1:R196"/>
  <sheetViews>
    <sheetView showGridLines="0" zoomScaleNormal="100" workbookViewId="0">
      <selection activeCell="H36" sqref="H3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Week29!F1+1</f>
        <v>30</v>
      </c>
      <c r="G1" s="62">
        <f>Week29!G1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Week29!I3+1</f>
        <v>43302</v>
      </c>
      <c r="D3" s="51">
        <f t="shared" ref="D3:I3" si="0">C3+1</f>
        <v>43303</v>
      </c>
      <c r="E3" s="51">
        <f t="shared" si="0"/>
        <v>43304</v>
      </c>
      <c r="F3" s="51">
        <f t="shared" si="0"/>
        <v>43305</v>
      </c>
      <c r="G3" s="51">
        <f t="shared" si="0"/>
        <v>43306</v>
      </c>
      <c r="H3" s="51">
        <f t="shared" si="0"/>
        <v>43307</v>
      </c>
      <c r="I3" s="51">
        <f t="shared" si="0"/>
        <v>43308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0.99659863945578231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8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8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8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8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8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N21" s="31">
        <f>SUM(F20,F37)</f>
        <v>0</v>
      </c>
    </row>
    <row r="22" spans="1:18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8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  <c r="Q23" s="4">
        <v>45</v>
      </c>
    </row>
    <row r="24" spans="1:18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  <c r="P24" s="4">
        <v>4310</v>
      </c>
      <c r="Q24" s="4">
        <f>Q23*100</f>
        <v>4500</v>
      </c>
      <c r="R24" s="4">
        <f>Q24*P24</f>
        <v>19395000</v>
      </c>
    </row>
    <row r="25" spans="1:18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  <c r="P25" s="4">
        <v>4360</v>
      </c>
      <c r="Q25" s="4">
        <f>Q23*100</f>
        <v>4500</v>
      </c>
      <c r="R25" s="4">
        <f>Q25*P25</f>
        <v>19620000</v>
      </c>
    </row>
    <row r="26" spans="1:18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  <c r="R26" s="4">
        <f>R25-R24</f>
        <v>225000</v>
      </c>
    </row>
    <row r="27" spans="1:18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8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8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8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8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8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43302</v>
      </c>
      <c r="D47" s="51">
        <f t="shared" ref="D47:I47" si="27">C47+1</f>
        <v>43303</v>
      </c>
      <c r="E47" s="51">
        <f t="shared" si="27"/>
        <v>43304</v>
      </c>
      <c r="F47" s="51">
        <f t="shared" si="27"/>
        <v>43305</v>
      </c>
      <c r="G47" s="51">
        <f t="shared" si="27"/>
        <v>43306</v>
      </c>
      <c r="H47" s="51">
        <f t="shared" si="27"/>
        <v>43307</v>
      </c>
      <c r="I47" s="51">
        <f t="shared" si="27"/>
        <v>43308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43302</v>
      </c>
      <c r="D77" s="51">
        <f t="shared" ref="D77:I77" si="44">C77+1</f>
        <v>43303</v>
      </c>
      <c r="E77" s="51">
        <f t="shared" si="44"/>
        <v>43304</v>
      </c>
      <c r="F77" s="51">
        <f t="shared" si="44"/>
        <v>43305</v>
      </c>
      <c r="G77" s="51">
        <f t="shared" si="44"/>
        <v>43306</v>
      </c>
      <c r="H77" s="51">
        <f t="shared" si="44"/>
        <v>43307</v>
      </c>
      <c r="I77" s="51">
        <f t="shared" si="44"/>
        <v>43308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4</v>
      </c>
      <c r="I80" s="29">
        <v>0</v>
      </c>
      <c r="J80" s="35">
        <f t="shared" si="45"/>
        <v>4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4</v>
      </c>
      <c r="I84" s="30">
        <f t="shared" si="46"/>
        <v>0</v>
      </c>
      <c r="J84" s="36">
        <f t="shared" si="45"/>
        <v>4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20</v>
      </c>
      <c r="I85" s="30">
        <f t="shared" si="47"/>
        <v>24</v>
      </c>
      <c r="J85" s="36">
        <f t="shared" si="45"/>
        <v>164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0.83333333333333337</v>
      </c>
      <c r="I86" s="42">
        <f t="shared" si="48"/>
        <v>1</v>
      </c>
      <c r="J86" s="43">
        <f>(J79-J80-J82-J83)/J79</f>
        <v>0.97619047619047616</v>
      </c>
      <c r="K86" s="43">
        <f>(K79-K80-K82-K83)/K79</f>
        <v>1</v>
      </c>
      <c r="L86" s="53">
        <f>AVERAGE(J86,J100)</f>
        <v>0.98809523809523814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0.83333333333333337</v>
      </c>
      <c r="I87" s="46">
        <f t="shared" si="49"/>
        <v>1</v>
      </c>
      <c r="J87" s="52">
        <f>(J79-J80-J82-J83-J81)/J79</f>
        <v>0.97619047619047616</v>
      </c>
      <c r="K87" s="47">
        <f>(K79-K80-K82-K83-K81)/K79</f>
        <v>1</v>
      </c>
      <c r="L87" s="53">
        <f>AVERAGE(J87,J101)</f>
        <v>0.98809523809523814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0.83333333333333337</v>
      </c>
      <c r="I91" s="45">
        <f t="shared" si="51"/>
        <v>1</v>
      </c>
      <c r="J91" s="44">
        <f t="shared" ref="J91:K91" si="52">IF(J88=0,J87,((J79-J80-J82-J83-J81)/J79)/J88)</f>
        <v>0.97619047619047616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43302</v>
      </c>
      <c r="D107" s="51">
        <f t="shared" ref="D107:I107" si="61">C107+1</f>
        <v>43303</v>
      </c>
      <c r="E107" s="51">
        <f t="shared" si="61"/>
        <v>43304</v>
      </c>
      <c r="F107" s="51">
        <f t="shared" si="61"/>
        <v>43305</v>
      </c>
      <c r="G107" s="51">
        <f t="shared" si="61"/>
        <v>43306</v>
      </c>
      <c r="H107" s="51">
        <f t="shared" si="61"/>
        <v>43307</v>
      </c>
      <c r="I107" s="51">
        <f t="shared" si="61"/>
        <v>43308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43302</v>
      </c>
      <c r="D123" s="51">
        <f t="shared" ref="D123:I123" si="72">C123+1</f>
        <v>43303</v>
      </c>
      <c r="E123" s="51">
        <f t="shared" si="72"/>
        <v>43304</v>
      </c>
      <c r="F123" s="51">
        <f t="shared" si="72"/>
        <v>43305</v>
      </c>
      <c r="G123" s="51">
        <f t="shared" si="72"/>
        <v>43306</v>
      </c>
      <c r="H123" s="51">
        <f t="shared" si="72"/>
        <v>43307</v>
      </c>
      <c r="I123" s="51">
        <f t="shared" si="72"/>
        <v>43308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1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24</v>
      </c>
      <c r="D172" s="30">
        <f t="shared" si="102"/>
        <v>24</v>
      </c>
      <c r="E172" s="30">
        <f t="shared" si="102"/>
        <v>24</v>
      </c>
      <c r="F172" s="30">
        <f t="shared" si="102"/>
        <v>24</v>
      </c>
      <c r="G172" s="30">
        <f t="shared" si="102"/>
        <v>24</v>
      </c>
      <c r="H172" s="30">
        <f t="shared" si="102"/>
        <v>24</v>
      </c>
      <c r="I172" s="30">
        <f t="shared" si="102"/>
        <v>24</v>
      </c>
      <c r="J172" s="36">
        <f t="shared" si="101"/>
        <v>168</v>
      </c>
      <c r="K172" s="36">
        <f>K168+K170+K171</f>
        <v>0</v>
      </c>
      <c r="L172" s="53">
        <f>AVERAGE(J86,J100)</f>
        <v>0.98809523809523814</v>
      </c>
    </row>
    <row r="173" spans="1:15" x14ac:dyDescent="0.2">
      <c r="A173" s="14"/>
      <c r="B173" s="15" t="s">
        <v>1</v>
      </c>
      <c r="C173" s="30">
        <f t="shared" ref="C173:I173" si="103">C167-C172</f>
        <v>0</v>
      </c>
      <c r="D173" s="30">
        <f t="shared" si="103"/>
        <v>0</v>
      </c>
      <c r="E173" s="30">
        <f t="shared" si="103"/>
        <v>0</v>
      </c>
      <c r="F173" s="30">
        <f t="shared" si="103"/>
        <v>0</v>
      </c>
      <c r="G173" s="30">
        <f t="shared" si="103"/>
        <v>0</v>
      </c>
      <c r="H173" s="30">
        <f t="shared" si="103"/>
        <v>0</v>
      </c>
      <c r="I173" s="30">
        <f t="shared" si="103"/>
        <v>0</v>
      </c>
      <c r="J173" s="36">
        <f t="shared" si="101"/>
        <v>0</v>
      </c>
      <c r="K173" s="36">
        <f>K167-K172</f>
        <v>168</v>
      </c>
      <c r="L173" s="53">
        <f>AVERAGE(J87,J101)</f>
        <v>0.98809523809523814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4">(D167-D168-D170-D171)/D167</f>
        <v>0</v>
      </c>
      <c r="E174" s="42">
        <f t="shared" si="104"/>
        <v>0</v>
      </c>
      <c r="F174" s="42">
        <f t="shared" si="104"/>
        <v>0</v>
      </c>
      <c r="G174" s="42">
        <f t="shared" si="104"/>
        <v>0</v>
      </c>
      <c r="H174" s="42">
        <f t="shared" si="104"/>
        <v>0</v>
      </c>
      <c r="I174" s="42">
        <f t="shared" si="104"/>
        <v>0</v>
      </c>
      <c r="J174" s="43">
        <f t="shared" ref="J174:K174" si="105">(J167-J168-J170-J171)/J167</f>
        <v>0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1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1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24</v>
      </c>
      <c r="D186" s="30">
        <f t="shared" si="112"/>
        <v>24</v>
      </c>
      <c r="E186" s="30">
        <f t="shared" si="112"/>
        <v>24</v>
      </c>
      <c r="F186" s="30">
        <f t="shared" si="112"/>
        <v>24</v>
      </c>
      <c r="G186" s="30">
        <f t="shared" si="112"/>
        <v>24</v>
      </c>
      <c r="H186" s="30">
        <f t="shared" si="112"/>
        <v>24</v>
      </c>
      <c r="I186" s="30">
        <f t="shared" si="112"/>
        <v>24</v>
      </c>
      <c r="J186" s="36">
        <f t="shared" si="111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0</v>
      </c>
      <c r="D187" s="30">
        <f t="shared" si="113"/>
        <v>0</v>
      </c>
      <c r="E187" s="30">
        <f t="shared" si="113"/>
        <v>0</v>
      </c>
      <c r="F187" s="30">
        <f t="shared" si="113"/>
        <v>0</v>
      </c>
      <c r="G187" s="30">
        <f t="shared" si="113"/>
        <v>0</v>
      </c>
      <c r="H187" s="30">
        <f t="shared" si="113"/>
        <v>0</v>
      </c>
      <c r="I187" s="30">
        <f t="shared" si="113"/>
        <v>0</v>
      </c>
      <c r="J187" s="36">
        <f t="shared" si="111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4">(D181-D182-D184-D185)/D181</f>
        <v>0</v>
      </c>
      <c r="E188" s="42">
        <f t="shared" si="114"/>
        <v>0</v>
      </c>
      <c r="F188" s="42">
        <f t="shared" si="114"/>
        <v>0</v>
      </c>
      <c r="G188" s="42">
        <f t="shared" si="114"/>
        <v>0</v>
      </c>
      <c r="H188" s="42">
        <f t="shared" si="114"/>
        <v>0</v>
      </c>
      <c r="I188" s="42">
        <f t="shared" si="114"/>
        <v>0</v>
      </c>
      <c r="J188" s="43">
        <f t="shared" ref="J188:K188" si="115">(J181-J182-J184-J185)/J181</f>
        <v>0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0.66666666666666663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67"/>
  <dimension ref="A1:O194"/>
  <sheetViews>
    <sheetView showGridLines="0" zoomScaleNormal="100" workbookViewId="0">
      <selection activeCell="H24" sqref="H2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Week30!F1+1</f>
        <v>31</v>
      </c>
      <c r="G1" s="62">
        <f>Week30!G1</f>
        <v>2018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Week30!I3+1</f>
        <v>43309</v>
      </c>
      <c r="D3" s="51">
        <f t="shared" ref="D3:I3" si="0">C3+1</f>
        <v>43310</v>
      </c>
      <c r="E3" s="51">
        <f t="shared" si="0"/>
        <v>43311</v>
      </c>
      <c r="F3" s="51">
        <f t="shared" si="0"/>
        <v>43312</v>
      </c>
      <c r="G3" s="51">
        <f t="shared" si="0"/>
        <v>43313</v>
      </c>
      <c r="H3" s="51">
        <f t="shared" si="0"/>
        <v>43314</v>
      </c>
      <c r="I3" s="51">
        <f t="shared" si="0"/>
        <v>43315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M7" s="53">
        <f>AVERAGE(J12,J26,J40,J56,J70,J86,J100)</f>
        <v>0.99538265306122453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43309</v>
      </c>
      <c r="D47" s="51">
        <f t="shared" ref="D47:I47" si="27">C47+1</f>
        <v>43310</v>
      </c>
      <c r="E47" s="51">
        <f t="shared" si="27"/>
        <v>43311</v>
      </c>
      <c r="F47" s="51">
        <f t="shared" si="27"/>
        <v>43312</v>
      </c>
      <c r="G47" s="51">
        <f t="shared" si="27"/>
        <v>43313</v>
      </c>
      <c r="H47" s="51">
        <f t="shared" si="27"/>
        <v>43314</v>
      </c>
      <c r="I47" s="51">
        <f t="shared" si="27"/>
        <v>43315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43309</v>
      </c>
      <c r="D77" s="51">
        <f t="shared" ref="D77:I77" si="44">C77+1</f>
        <v>43310</v>
      </c>
      <c r="E77" s="51">
        <f t="shared" si="44"/>
        <v>43311</v>
      </c>
      <c r="F77" s="51">
        <f t="shared" si="44"/>
        <v>43312</v>
      </c>
      <c r="G77" s="51">
        <f t="shared" si="44"/>
        <v>43313</v>
      </c>
      <c r="H77" s="51">
        <f t="shared" si="44"/>
        <v>43314</v>
      </c>
      <c r="I77" s="51">
        <f t="shared" si="44"/>
        <v>43315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4.28</v>
      </c>
      <c r="H80" s="29">
        <v>0</v>
      </c>
      <c r="I80" s="29">
        <v>0</v>
      </c>
      <c r="J80" s="35">
        <f t="shared" si="45"/>
        <v>4.28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4.28</v>
      </c>
      <c r="H84" s="30">
        <f t="shared" si="46"/>
        <v>0</v>
      </c>
      <c r="I84" s="30">
        <f t="shared" si="46"/>
        <v>0</v>
      </c>
      <c r="J84" s="36">
        <f t="shared" si="45"/>
        <v>4.28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19.72</v>
      </c>
      <c r="H85" s="30">
        <f t="shared" si="47"/>
        <v>24</v>
      </c>
      <c r="I85" s="30">
        <f t="shared" si="47"/>
        <v>24</v>
      </c>
      <c r="J85" s="36">
        <f t="shared" si="45"/>
        <v>163.72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0.82166666666666666</v>
      </c>
      <c r="H86" s="42">
        <f t="shared" si="48"/>
        <v>1</v>
      </c>
      <c r="I86" s="42">
        <f t="shared" si="48"/>
        <v>1</v>
      </c>
      <c r="J86" s="43">
        <f>(J79-J80-J82-J83)/J79</f>
        <v>0.97452380952380957</v>
      </c>
      <c r="K86" s="43">
        <f>(K79-K80-K82-K83)/K79</f>
        <v>1</v>
      </c>
      <c r="L86" s="53">
        <f>AVERAGE(J86,J100)</f>
        <v>0.98383928571428569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0.82166666666666666</v>
      </c>
      <c r="H87" s="42">
        <f t="shared" si="49"/>
        <v>1</v>
      </c>
      <c r="I87" s="46">
        <f t="shared" si="49"/>
        <v>1</v>
      </c>
      <c r="J87" s="52">
        <f>(J79-J80-J82-J83-J81)/J79</f>
        <v>0.97452380952380957</v>
      </c>
      <c r="K87" s="47">
        <f>(K79-K80-K82-K83-K81)/K79</f>
        <v>1</v>
      </c>
      <c r="L87" s="53">
        <f>AVERAGE(J87,J101)</f>
        <v>0.98383928571428569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0.82166666666666666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0.97452380952380957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1.1499999999999999</v>
      </c>
      <c r="I94" s="29">
        <v>0</v>
      </c>
      <c r="J94" s="35">
        <f t="shared" si="53"/>
        <v>1.1499999999999999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1.1499999999999999</v>
      </c>
      <c r="I98" s="30">
        <f t="shared" si="54"/>
        <v>0</v>
      </c>
      <c r="J98" s="36">
        <f t="shared" si="53"/>
        <v>1.1499999999999999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22.85</v>
      </c>
      <c r="I99" s="30">
        <f t="shared" si="55"/>
        <v>24</v>
      </c>
      <c r="J99" s="36">
        <f t="shared" si="53"/>
        <v>166.85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0.95208333333333339</v>
      </c>
      <c r="I100" s="42">
        <f t="shared" si="56"/>
        <v>1</v>
      </c>
      <c r="J100" s="43">
        <f>(J93-J94-J96-J97)/J93</f>
        <v>0.99315476190476182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0.95208333333333339</v>
      </c>
      <c r="I101" s="46">
        <f t="shared" si="57"/>
        <v>1</v>
      </c>
      <c r="J101" s="52">
        <f>(J93-J94-J96-J97-J95)/J93</f>
        <v>0.99315476190476182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0.95208333333333339</v>
      </c>
      <c r="I105" s="45">
        <f t="shared" si="59"/>
        <v>1</v>
      </c>
      <c r="J105" s="44">
        <f t="shared" ref="J105:K105" si="60">IF(J102=0,J101,((J93-J94-J96-J97-J95)/J93)/J102)</f>
        <v>0.99315476190476182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43309</v>
      </c>
      <c r="D107" s="51">
        <f t="shared" ref="D107:I107" si="61">C107+1</f>
        <v>43310</v>
      </c>
      <c r="E107" s="51">
        <f t="shared" si="61"/>
        <v>43311</v>
      </c>
      <c r="F107" s="51">
        <f t="shared" si="61"/>
        <v>43312</v>
      </c>
      <c r="G107" s="51">
        <f t="shared" si="61"/>
        <v>43313</v>
      </c>
      <c r="H107" s="51">
        <f t="shared" si="61"/>
        <v>43314</v>
      </c>
      <c r="I107" s="51">
        <f t="shared" si="61"/>
        <v>43315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43309</v>
      </c>
      <c r="D123" s="51">
        <f t="shared" ref="D123:I123" si="72">C123+1</f>
        <v>43310</v>
      </c>
      <c r="E123" s="51">
        <f t="shared" si="72"/>
        <v>43311</v>
      </c>
      <c r="F123" s="51">
        <f t="shared" si="72"/>
        <v>43312</v>
      </c>
      <c r="G123" s="51">
        <f t="shared" si="72"/>
        <v>43313</v>
      </c>
      <c r="H123" s="51">
        <f t="shared" si="72"/>
        <v>43314</v>
      </c>
      <c r="I123" s="51">
        <f t="shared" si="72"/>
        <v>43315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0.98383928571428569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0.98383928571428569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68"/>
  <dimension ref="A1:P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Week31!F1+1</f>
        <v>32</v>
      </c>
      <c r="G1" s="62">
        <f>Week31!G1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Week31!I3+1</f>
        <v>43316</v>
      </c>
      <c r="D3" s="51">
        <f t="shared" ref="D3:I3" si="0">C3+1</f>
        <v>43317</v>
      </c>
      <c r="E3" s="51">
        <f t="shared" si="0"/>
        <v>43318</v>
      </c>
      <c r="F3" s="51">
        <f t="shared" si="0"/>
        <v>43319</v>
      </c>
      <c r="G3" s="51">
        <f t="shared" si="0"/>
        <v>43320</v>
      </c>
      <c r="H3" s="51">
        <f t="shared" si="0"/>
        <v>43321</v>
      </c>
      <c r="I3" s="51">
        <f t="shared" si="0"/>
        <v>43322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0.2</v>
      </c>
      <c r="H7" s="29">
        <v>0</v>
      </c>
      <c r="I7" s="29">
        <v>0</v>
      </c>
      <c r="J7" s="33">
        <f t="shared" si="1"/>
        <v>0.2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O11" s="53">
        <f>AVERAGE(J12,J26,J40,J56,J70,J86,J100)</f>
        <v>0.97680839002267572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0.94588624338624339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0.9916666666666667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0.99880952380952392</v>
      </c>
      <c r="K13" s="47">
        <f t="shared" si="7"/>
        <v>1</v>
      </c>
      <c r="L13" s="53">
        <f>AVERAGE(J13,J27,J41)</f>
        <v>0.9454894179894181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0.9916666666666667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0.99880952380952392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5.7</v>
      </c>
      <c r="G20" s="29">
        <v>5.52</v>
      </c>
      <c r="H20" s="29">
        <v>0</v>
      </c>
      <c r="I20" s="29">
        <v>0</v>
      </c>
      <c r="J20" s="35">
        <f t="shared" si="11"/>
        <v>11.219999999999999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5.7</v>
      </c>
      <c r="G24" s="30">
        <f t="shared" si="12"/>
        <v>5.52</v>
      </c>
      <c r="H24" s="30">
        <f t="shared" si="12"/>
        <v>0</v>
      </c>
      <c r="I24" s="30">
        <f t="shared" si="12"/>
        <v>0</v>
      </c>
      <c r="J24" s="36">
        <f t="shared" si="11"/>
        <v>11.219999999999999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18.3</v>
      </c>
      <c r="G25" s="30">
        <f t="shared" si="13"/>
        <v>18.48</v>
      </c>
      <c r="H25" s="30">
        <f t="shared" si="13"/>
        <v>24</v>
      </c>
      <c r="I25" s="30">
        <f t="shared" si="13"/>
        <v>24</v>
      </c>
      <c r="J25" s="36">
        <f t="shared" si="11"/>
        <v>156.78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0.76250000000000007</v>
      </c>
      <c r="G26" s="42">
        <f t="shared" si="14"/>
        <v>0.77</v>
      </c>
      <c r="H26" s="42">
        <f t="shared" si="14"/>
        <v>1</v>
      </c>
      <c r="I26" s="42">
        <f t="shared" si="14"/>
        <v>1</v>
      </c>
      <c r="J26" s="43">
        <f>(J19-J20-J22-J23)/J19</f>
        <v>0.93321428571428577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0.76250000000000007</v>
      </c>
      <c r="G27" s="42">
        <f t="shared" si="15"/>
        <v>0.77</v>
      </c>
      <c r="H27" s="42">
        <f t="shared" si="15"/>
        <v>1</v>
      </c>
      <c r="I27" s="46">
        <f t="shared" si="15"/>
        <v>1</v>
      </c>
      <c r="J27" s="52">
        <f>(J19-J20-J22-J23-J21)/J19</f>
        <v>0.93321428571428577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0.76250000000000007</v>
      </c>
      <c r="G31" s="25">
        <f t="shared" si="17"/>
        <v>0.77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0.93321428571428577</v>
      </c>
      <c r="K31" s="44">
        <f t="shared" si="18"/>
        <v>1</v>
      </c>
      <c r="L31" s="55">
        <f>(J28+J40+J56+J72+J116)/5</f>
        <v>0.5808888888888889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10.583333333333334</v>
      </c>
      <c r="G34" s="29">
        <v>5.47</v>
      </c>
      <c r="H34" s="29">
        <v>0</v>
      </c>
      <c r="I34" s="29">
        <v>0</v>
      </c>
      <c r="J34" s="33">
        <f t="shared" si="19"/>
        <v>16.053333333333335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10.583333333333334</v>
      </c>
      <c r="G38" s="30">
        <f t="shared" si="20"/>
        <v>5.47</v>
      </c>
      <c r="H38" s="30">
        <f t="shared" si="20"/>
        <v>0</v>
      </c>
      <c r="I38" s="30">
        <f t="shared" si="20"/>
        <v>0</v>
      </c>
      <c r="J38" s="34">
        <f t="shared" si="19"/>
        <v>16.053333333333335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13.416666666666666</v>
      </c>
      <c r="G39" s="30">
        <f t="shared" si="21"/>
        <v>18.53</v>
      </c>
      <c r="H39" s="30">
        <f t="shared" si="21"/>
        <v>24</v>
      </c>
      <c r="I39" s="30">
        <f t="shared" si="21"/>
        <v>24</v>
      </c>
      <c r="J39" s="34">
        <f t="shared" si="19"/>
        <v>151.94666666666666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0.55902777777777779</v>
      </c>
      <c r="G40" s="42">
        <f t="shared" si="22"/>
        <v>0.77208333333333334</v>
      </c>
      <c r="H40" s="42">
        <f t="shared" si="22"/>
        <v>1</v>
      </c>
      <c r="I40" s="42">
        <f t="shared" si="22"/>
        <v>1</v>
      </c>
      <c r="J40" s="43">
        <f>(J33-J34-J36-J37)/J33</f>
        <v>0.90444444444444438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0.55902777777777779</v>
      </c>
      <c r="G41" s="42">
        <f t="shared" si="23"/>
        <v>0.77208333333333334</v>
      </c>
      <c r="H41" s="42">
        <f t="shared" si="23"/>
        <v>1</v>
      </c>
      <c r="I41" s="46">
        <f t="shared" si="23"/>
        <v>1</v>
      </c>
      <c r="J41" s="52">
        <f>(J33-J34-J36-J37-J35)/J33</f>
        <v>0.90444444444444438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0.55902777777777779</v>
      </c>
      <c r="G45" s="25">
        <f t="shared" si="25"/>
        <v>0.77208333333333334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0.90444444444444438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43316</v>
      </c>
      <c r="D47" s="51">
        <f t="shared" ref="D47:I47" si="27">C47+1</f>
        <v>43317</v>
      </c>
      <c r="E47" s="51">
        <f t="shared" si="27"/>
        <v>43318</v>
      </c>
      <c r="F47" s="51">
        <f t="shared" si="27"/>
        <v>43319</v>
      </c>
      <c r="G47" s="51">
        <f t="shared" si="27"/>
        <v>43320</v>
      </c>
      <c r="H47" s="51">
        <f t="shared" si="27"/>
        <v>43321</v>
      </c>
      <c r="I47" s="51">
        <f t="shared" si="27"/>
        <v>43322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0.99866071428571435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f>0.15+0.3</f>
        <v>0.44999999999999996</v>
      </c>
      <c r="H65" s="29">
        <v>0</v>
      </c>
      <c r="I65" s="29">
        <v>0</v>
      </c>
      <c r="J65" s="35">
        <f t="shared" si="36"/>
        <v>0.44999999999999996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0.98125000000000007</v>
      </c>
      <c r="H71" s="42">
        <f t="shared" si="40"/>
        <v>1</v>
      </c>
      <c r="I71" s="46">
        <f t="shared" si="40"/>
        <v>1</v>
      </c>
      <c r="J71" s="52">
        <f>(J63-J64-J66-J67-J65)/J63</f>
        <v>0.99732142857142869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0.98125000000000007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0.99732142857142869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43316</v>
      </c>
      <c r="D77" s="51">
        <f t="shared" ref="D77:I77" si="44">C77+1</f>
        <v>43317</v>
      </c>
      <c r="E77" s="51">
        <f t="shared" si="44"/>
        <v>43318</v>
      </c>
      <c r="F77" s="51">
        <f t="shared" si="44"/>
        <v>43319</v>
      </c>
      <c r="G77" s="51">
        <f t="shared" si="44"/>
        <v>43320</v>
      </c>
      <c r="H77" s="51">
        <f t="shared" si="44"/>
        <v>43321</v>
      </c>
      <c r="I77" s="51">
        <f t="shared" si="44"/>
        <v>43322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  <c r="O85" s="4">
        <v>13.25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  <c r="O86" s="4">
        <v>10</v>
      </c>
      <c r="P86" s="4">
        <f>35/60</f>
        <v>0.58333333333333337</v>
      </c>
    </row>
    <row r="87" spans="1:16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0.98979166666666663</v>
      </c>
      <c r="P87" s="4">
        <f>P86+O86</f>
        <v>10.583333333333334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3.43</v>
      </c>
      <c r="G95" s="29">
        <v>0</v>
      </c>
      <c r="H95" s="29">
        <v>0</v>
      </c>
      <c r="I95" s="29">
        <v>0</v>
      </c>
      <c r="J95" s="35">
        <f t="shared" si="53"/>
        <v>3.43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0.85708333333333331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0.97958333333333325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0.85708333333333331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0.97958333333333325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43316</v>
      </c>
      <c r="D107" s="51">
        <f t="shared" ref="D107:I107" si="61">C107+1</f>
        <v>43317</v>
      </c>
      <c r="E107" s="51">
        <f t="shared" si="61"/>
        <v>43318</v>
      </c>
      <c r="F107" s="51">
        <f t="shared" si="61"/>
        <v>43319</v>
      </c>
      <c r="G107" s="51">
        <f t="shared" si="61"/>
        <v>43320</v>
      </c>
      <c r="H107" s="51">
        <f t="shared" si="61"/>
        <v>43321</v>
      </c>
      <c r="I107" s="51">
        <f t="shared" si="61"/>
        <v>43322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43316</v>
      </c>
      <c r="D123" s="51">
        <f t="shared" ref="D123:I123" si="70">C123+1</f>
        <v>43317</v>
      </c>
      <c r="E123" s="51">
        <f t="shared" si="70"/>
        <v>43318</v>
      </c>
      <c r="F123" s="51">
        <f t="shared" si="70"/>
        <v>43319</v>
      </c>
      <c r="G123" s="51">
        <f t="shared" si="70"/>
        <v>43320</v>
      </c>
      <c r="H123" s="51">
        <f t="shared" si="70"/>
        <v>43321</v>
      </c>
      <c r="I123" s="51">
        <f t="shared" si="70"/>
        <v>43322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3">(C139-C140-C142-C143-C141)/C139</f>
        <v>0</v>
      </c>
      <c r="D147" s="42">
        <f t="shared" si="83"/>
        <v>0</v>
      </c>
      <c r="E147" s="42">
        <f t="shared" si="83"/>
        <v>0</v>
      </c>
      <c r="F147" s="42">
        <f t="shared" si="83"/>
        <v>0</v>
      </c>
      <c r="G147" s="42">
        <f t="shared" si="83"/>
        <v>0</v>
      </c>
      <c r="H147" s="42">
        <f t="shared" si="83"/>
        <v>0</v>
      </c>
      <c r="I147" s="46">
        <f t="shared" si="83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0</v>
      </c>
      <c r="D151" s="25">
        <f t="shared" si="85"/>
        <v>0</v>
      </c>
      <c r="E151" s="25">
        <f t="shared" si="85"/>
        <v>0</v>
      </c>
      <c r="F151" s="25">
        <f t="shared" si="85"/>
        <v>0</v>
      </c>
      <c r="G151" s="25">
        <f t="shared" si="85"/>
        <v>0</v>
      </c>
      <c r="H151" s="25">
        <f t="shared" si="85"/>
        <v>0</v>
      </c>
      <c r="I151" s="45">
        <f t="shared" si="85"/>
        <v>0</v>
      </c>
      <c r="J151" s="44">
        <f t="shared" ref="J151:K151" si="86">IF(J148=0,J147,((J139-J140-J142-J143-J141)/J139)/J148)</f>
        <v>0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0</v>
      </c>
      <c r="D158" s="30">
        <f t="shared" si="88"/>
        <v>0</v>
      </c>
      <c r="E158" s="30">
        <f t="shared" si="88"/>
        <v>0</v>
      </c>
      <c r="F158" s="30">
        <f t="shared" si="88"/>
        <v>0</v>
      </c>
      <c r="G158" s="30">
        <f t="shared" si="88"/>
        <v>0</v>
      </c>
      <c r="H158" s="30">
        <f t="shared" si="88"/>
        <v>0</v>
      </c>
      <c r="I158" s="30">
        <f t="shared" si="88"/>
        <v>0</v>
      </c>
      <c r="J158" s="36">
        <f t="shared" si="8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24</v>
      </c>
      <c r="D159" s="30">
        <f t="shared" si="89"/>
        <v>24</v>
      </c>
      <c r="E159" s="30">
        <f t="shared" si="89"/>
        <v>24</v>
      </c>
      <c r="F159" s="30">
        <f t="shared" si="89"/>
        <v>24</v>
      </c>
      <c r="G159" s="30">
        <f t="shared" si="89"/>
        <v>24</v>
      </c>
      <c r="H159" s="30">
        <f t="shared" si="89"/>
        <v>24</v>
      </c>
      <c r="I159" s="30">
        <f t="shared" si="89"/>
        <v>24</v>
      </c>
      <c r="J159" s="36">
        <f t="shared" si="8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0">(D153-D154-D156-D157)/D153</f>
        <v>1</v>
      </c>
      <c r="E160" s="42">
        <f t="shared" si="90"/>
        <v>1</v>
      </c>
      <c r="F160" s="42">
        <f t="shared" si="90"/>
        <v>1</v>
      </c>
      <c r="G160" s="42">
        <f t="shared" si="90"/>
        <v>1</v>
      </c>
      <c r="H160" s="42">
        <f t="shared" si="90"/>
        <v>1</v>
      </c>
      <c r="I160" s="42">
        <f t="shared" si="90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1">(C153-C154-C156-C157-C155)/C153</f>
        <v>0</v>
      </c>
      <c r="D161" s="42">
        <f t="shared" si="91"/>
        <v>0</v>
      </c>
      <c r="E161" s="42">
        <f t="shared" si="91"/>
        <v>0</v>
      </c>
      <c r="F161" s="42">
        <f t="shared" si="91"/>
        <v>0</v>
      </c>
      <c r="G161" s="42">
        <f t="shared" si="91"/>
        <v>0</v>
      </c>
      <c r="H161" s="42">
        <f t="shared" si="91"/>
        <v>0</v>
      </c>
      <c r="I161" s="46">
        <f t="shared" si="91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0</v>
      </c>
      <c r="D165" s="25">
        <f t="shared" si="93"/>
        <v>0</v>
      </c>
      <c r="E165" s="25">
        <f t="shared" si="93"/>
        <v>0</v>
      </c>
      <c r="F165" s="25">
        <f t="shared" si="93"/>
        <v>0</v>
      </c>
      <c r="G165" s="25">
        <f t="shared" si="93"/>
        <v>0</v>
      </c>
      <c r="H165" s="25">
        <f t="shared" si="93"/>
        <v>0</v>
      </c>
      <c r="I165" s="45">
        <f t="shared" si="93"/>
        <v>0</v>
      </c>
      <c r="J165" s="44">
        <f t="shared" ref="J165:K165" si="94">IF(J162=0,J161,((J153-J154-J156-J157-J155)/J153)/J162)</f>
        <v>0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5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5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0</v>
      </c>
      <c r="D172" s="30">
        <f t="shared" si="96"/>
        <v>0</v>
      </c>
      <c r="E172" s="30">
        <f t="shared" si="96"/>
        <v>0</v>
      </c>
      <c r="F172" s="30">
        <f t="shared" si="96"/>
        <v>0</v>
      </c>
      <c r="G172" s="30">
        <f t="shared" si="96"/>
        <v>0</v>
      </c>
      <c r="H172" s="30">
        <f t="shared" si="96"/>
        <v>0</v>
      </c>
      <c r="I172" s="30">
        <f t="shared" si="96"/>
        <v>0</v>
      </c>
      <c r="J172" s="36">
        <f t="shared" si="95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7">C167-C172</f>
        <v>24</v>
      </c>
      <c r="D173" s="30">
        <f t="shared" si="97"/>
        <v>24</v>
      </c>
      <c r="E173" s="30">
        <f t="shared" si="97"/>
        <v>24</v>
      </c>
      <c r="F173" s="30">
        <f t="shared" si="97"/>
        <v>24</v>
      </c>
      <c r="G173" s="30">
        <f t="shared" si="97"/>
        <v>24</v>
      </c>
      <c r="H173" s="30">
        <f t="shared" si="97"/>
        <v>24</v>
      </c>
      <c r="I173" s="30">
        <f t="shared" si="97"/>
        <v>24</v>
      </c>
      <c r="J173" s="36">
        <f t="shared" si="95"/>
        <v>168</v>
      </c>
      <c r="K173" s="36">
        <f>K167-K172</f>
        <v>168</v>
      </c>
      <c r="L173" s="53">
        <f>AVERAGE(J87,J101)</f>
        <v>0.98979166666666663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8">(D167-D168-D170-D171)/D167</f>
        <v>1</v>
      </c>
      <c r="E174" s="42">
        <f t="shared" si="98"/>
        <v>1</v>
      </c>
      <c r="F174" s="42">
        <f t="shared" si="98"/>
        <v>1</v>
      </c>
      <c r="G174" s="42">
        <f t="shared" si="98"/>
        <v>1</v>
      </c>
      <c r="H174" s="42">
        <f t="shared" si="98"/>
        <v>1</v>
      </c>
      <c r="I174" s="42">
        <f t="shared" si="98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99">(C167-C168-C170-C171-C169)/C167</f>
        <v>0</v>
      </c>
      <c r="D175" s="42">
        <f t="shared" si="99"/>
        <v>0</v>
      </c>
      <c r="E175" s="42">
        <f t="shared" si="99"/>
        <v>0</v>
      </c>
      <c r="F175" s="42">
        <f t="shared" si="99"/>
        <v>0</v>
      </c>
      <c r="G175" s="42">
        <f t="shared" si="99"/>
        <v>0</v>
      </c>
      <c r="H175" s="42">
        <f t="shared" si="99"/>
        <v>0</v>
      </c>
      <c r="I175" s="46">
        <f t="shared" si="99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0">IF(C177&lt;1,C167,C167-C168-C169-C170-C171/C177)/24</f>
        <v>1</v>
      </c>
      <c r="D178" s="58">
        <f t="shared" si="100"/>
        <v>1</v>
      </c>
      <c r="E178" s="58">
        <f t="shared" si="100"/>
        <v>1</v>
      </c>
      <c r="F178" s="58">
        <f t="shared" si="100"/>
        <v>1</v>
      </c>
      <c r="G178" s="58">
        <f t="shared" si="100"/>
        <v>1</v>
      </c>
      <c r="H178" s="58">
        <f t="shared" si="100"/>
        <v>1</v>
      </c>
      <c r="I178" s="59">
        <f t="shared" si="10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1">IF(C176=0,C175,((C167-C168-C170-C171-C169)/C167)/C176)</f>
        <v>0</v>
      </c>
      <c r="D179" s="25">
        <f t="shared" si="101"/>
        <v>0</v>
      </c>
      <c r="E179" s="25">
        <f t="shared" si="101"/>
        <v>0</v>
      </c>
      <c r="F179" s="25">
        <f t="shared" si="101"/>
        <v>0</v>
      </c>
      <c r="G179" s="25">
        <f t="shared" si="101"/>
        <v>0</v>
      </c>
      <c r="H179" s="25">
        <f t="shared" si="101"/>
        <v>0</v>
      </c>
      <c r="I179" s="45">
        <f t="shared" si="101"/>
        <v>0</v>
      </c>
      <c r="J179" s="44">
        <f t="shared" ref="J179:K179" si="102">IF(J176=0,J175,((J167-J168-J170-J171-J169)/J167)/J176)</f>
        <v>0</v>
      </c>
      <c r="K179" s="44">
        <f t="shared" si="10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4">C182+C184+C185</f>
        <v>0</v>
      </c>
      <c r="D186" s="30">
        <f t="shared" si="104"/>
        <v>0</v>
      </c>
      <c r="E186" s="30">
        <f t="shared" si="104"/>
        <v>0</v>
      </c>
      <c r="F186" s="30">
        <f t="shared" si="104"/>
        <v>0</v>
      </c>
      <c r="G186" s="30">
        <f t="shared" si="104"/>
        <v>0</v>
      </c>
      <c r="H186" s="30">
        <f t="shared" si="104"/>
        <v>0</v>
      </c>
      <c r="I186" s="30">
        <f t="shared" si="104"/>
        <v>0</v>
      </c>
      <c r="J186" s="36">
        <f t="shared" si="10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5">C181-C186</f>
        <v>24</v>
      </c>
      <c r="D187" s="30">
        <f t="shared" si="105"/>
        <v>24</v>
      </c>
      <c r="E187" s="30">
        <f t="shared" si="105"/>
        <v>24</v>
      </c>
      <c r="F187" s="30">
        <f t="shared" si="105"/>
        <v>24</v>
      </c>
      <c r="G187" s="30">
        <f t="shared" si="105"/>
        <v>24</v>
      </c>
      <c r="H187" s="30">
        <f t="shared" si="105"/>
        <v>24</v>
      </c>
      <c r="I187" s="30">
        <f t="shared" si="105"/>
        <v>24</v>
      </c>
      <c r="J187" s="36">
        <f t="shared" si="10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6">(D181-D182-D184-D185)/D181</f>
        <v>1</v>
      </c>
      <c r="E188" s="42">
        <f t="shared" si="106"/>
        <v>1</v>
      </c>
      <c r="F188" s="42">
        <f t="shared" si="106"/>
        <v>1</v>
      </c>
      <c r="G188" s="42">
        <f t="shared" si="106"/>
        <v>1</v>
      </c>
      <c r="H188" s="42">
        <f t="shared" si="106"/>
        <v>1</v>
      </c>
      <c r="I188" s="42">
        <f t="shared" si="106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7">(C181-C182-C184-C185-C183)/C181</f>
        <v>0</v>
      </c>
      <c r="D189" s="42">
        <f t="shared" si="107"/>
        <v>0</v>
      </c>
      <c r="E189" s="42">
        <f t="shared" si="107"/>
        <v>0</v>
      </c>
      <c r="F189" s="42">
        <f t="shared" si="107"/>
        <v>0</v>
      </c>
      <c r="G189" s="42">
        <f t="shared" si="107"/>
        <v>0</v>
      </c>
      <c r="H189" s="42">
        <f t="shared" si="107"/>
        <v>0</v>
      </c>
      <c r="I189" s="46">
        <f t="shared" si="10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8">IF(C191&lt;1,C181,C181-C182-C183-C184-C185/C191)/24</f>
        <v>1</v>
      </c>
      <c r="D192" s="58">
        <f t="shared" si="108"/>
        <v>1</v>
      </c>
      <c r="E192" s="58">
        <f t="shared" si="108"/>
        <v>1</v>
      </c>
      <c r="F192" s="58">
        <f t="shared" si="108"/>
        <v>1</v>
      </c>
      <c r="G192" s="58">
        <f t="shared" si="108"/>
        <v>1</v>
      </c>
      <c r="H192" s="58">
        <f t="shared" si="108"/>
        <v>1</v>
      </c>
      <c r="I192" s="59">
        <f t="shared" si="10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09">IF(C190=0,C189,((C181-C182-C184-C185-C183)/C181)/C190)</f>
        <v>0</v>
      </c>
      <c r="D193" s="25">
        <f t="shared" si="109"/>
        <v>0</v>
      </c>
      <c r="E193" s="25">
        <f t="shared" si="109"/>
        <v>0</v>
      </c>
      <c r="F193" s="25">
        <f t="shared" si="109"/>
        <v>0</v>
      </c>
      <c r="G193" s="25">
        <f t="shared" si="109"/>
        <v>0</v>
      </c>
      <c r="H193" s="25">
        <f t="shared" si="109"/>
        <v>0</v>
      </c>
      <c r="I193" s="45">
        <f t="shared" si="109"/>
        <v>0</v>
      </c>
      <c r="J193" s="44">
        <f t="shared" ref="J193:K193" si="110">IF(J190=0,J189,((J181-J182-J184-J185-J183)/J181)/J190)</f>
        <v>0</v>
      </c>
      <c r="K193" s="44">
        <f t="shared" si="11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69"/>
  <dimension ref="A1:P196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5" width="15.28515625" style="4" bestFit="1" customWidth="1"/>
    <col min="16" max="16" width="14.42578125" style="4" bestFit="1" customWidth="1"/>
    <col min="17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Week32!F1+1</f>
        <v>33</v>
      </c>
      <c r="G1" s="62">
        <f>Week32!G1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Week32!I3+1</f>
        <v>43323</v>
      </c>
      <c r="D3" s="51">
        <f t="shared" ref="D3:I3" si="0">C3+1</f>
        <v>43324</v>
      </c>
      <c r="E3" s="51">
        <f t="shared" si="0"/>
        <v>43325</v>
      </c>
      <c r="F3" s="51">
        <f t="shared" si="0"/>
        <v>43326</v>
      </c>
      <c r="G3" s="51">
        <f t="shared" si="0"/>
        <v>43327</v>
      </c>
      <c r="H3" s="51">
        <f t="shared" si="0"/>
        <v>43328</v>
      </c>
      <c r="I3" s="51">
        <f t="shared" si="0"/>
        <v>43329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43323</v>
      </c>
      <c r="D47" s="51">
        <f t="shared" ref="D47:I47" si="27">C47+1</f>
        <v>43324</v>
      </c>
      <c r="E47" s="51">
        <f t="shared" si="27"/>
        <v>43325</v>
      </c>
      <c r="F47" s="51">
        <f t="shared" si="27"/>
        <v>43326</v>
      </c>
      <c r="G47" s="51">
        <f t="shared" si="27"/>
        <v>43327</v>
      </c>
      <c r="H47" s="51">
        <f t="shared" si="27"/>
        <v>43328</v>
      </c>
      <c r="I47" s="51">
        <f t="shared" si="27"/>
        <v>43329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  <c r="N67" s="31"/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43323</v>
      </c>
      <c r="D77" s="51">
        <f t="shared" ref="D77:I77" si="44">C77+1</f>
        <v>43324</v>
      </c>
      <c r="E77" s="51">
        <f t="shared" si="44"/>
        <v>43325</v>
      </c>
      <c r="F77" s="51">
        <f t="shared" si="44"/>
        <v>43326</v>
      </c>
      <c r="G77" s="51">
        <f t="shared" si="44"/>
        <v>43327</v>
      </c>
      <c r="H77" s="51">
        <f t="shared" si="44"/>
        <v>43328</v>
      </c>
      <c r="I77" s="51">
        <f t="shared" si="44"/>
        <v>43329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  <c r="O96" s="31">
        <f>SUM(E94,E80)</f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43323</v>
      </c>
      <c r="D107" s="51">
        <f t="shared" ref="D107:I107" si="61">C107+1</f>
        <v>43324</v>
      </c>
      <c r="E107" s="51">
        <f t="shared" si="61"/>
        <v>43325</v>
      </c>
      <c r="F107" s="51">
        <f t="shared" si="61"/>
        <v>43326</v>
      </c>
      <c r="G107" s="51">
        <f t="shared" si="61"/>
        <v>43327</v>
      </c>
      <c r="H107" s="51">
        <f t="shared" si="61"/>
        <v>43328</v>
      </c>
      <c r="I107" s="51">
        <f t="shared" si="61"/>
        <v>43329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43323</v>
      </c>
      <c r="D123" s="51">
        <f t="shared" ref="D123:I123" si="72">C123+1</f>
        <v>43324</v>
      </c>
      <c r="E123" s="51">
        <f t="shared" si="72"/>
        <v>43325</v>
      </c>
      <c r="F123" s="51">
        <f t="shared" si="72"/>
        <v>43326</v>
      </c>
      <c r="G123" s="51">
        <f t="shared" si="72"/>
        <v>43327</v>
      </c>
      <c r="H123" s="51">
        <f t="shared" si="72"/>
        <v>43328</v>
      </c>
      <c r="I123" s="51">
        <f t="shared" si="72"/>
        <v>43329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6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6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6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6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6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6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6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6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6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6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6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6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6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6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  <c r="O190" s="81"/>
      <c r="P190" s="81"/>
    </row>
    <row r="191" spans="1:16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  <c r="O191" s="81"/>
      <c r="P191" s="81"/>
    </row>
    <row r="192" spans="1:16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  <c r="P192" s="53"/>
    </row>
    <row r="193" spans="1:16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6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6" x14ac:dyDescent="0.2">
      <c r="O195" s="81"/>
      <c r="P195" s="81"/>
    </row>
    <row r="196" spans="1:16" x14ac:dyDescent="0.2">
      <c r="J196" s="53">
        <f>AVERAGE(J188,J174,J160,J146,J132,J116)</f>
        <v>0.83333333333333337</v>
      </c>
      <c r="P196" s="55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70"/>
  <dimension ref="A1:P199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Week33!F1+1</f>
        <v>34</v>
      </c>
      <c r="G1" s="62">
        <f>Week33!G1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Week33!I3+1</f>
        <v>43330</v>
      </c>
      <c r="D3" s="51">
        <f t="shared" ref="D3:I3" si="0">C3+1</f>
        <v>43331</v>
      </c>
      <c r="E3" s="51">
        <f t="shared" si="0"/>
        <v>43332</v>
      </c>
      <c r="F3" s="51">
        <f t="shared" si="0"/>
        <v>43333</v>
      </c>
      <c r="G3" s="51">
        <f t="shared" si="0"/>
        <v>43334</v>
      </c>
      <c r="H3" s="51">
        <f t="shared" si="0"/>
        <v>43335</v>
      </c>
      <c r="I3" s="51">
        <f t="shared" si="0"/>
        <v>43336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0.95569727891156464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0.99930555555555556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0.35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0.35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0.98541666666666661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0.99791666666666667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0.98541666666666661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0.99791666666666667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43330</v>
      </c>
      <c r="D47" s="51">
        <f t="shared" ref="D47:I47" si="27">C47+1</f>
        <v>43331</v>
      </c>
      <c r="E47" s="51">
        <f t="shared" si="27"/>
        <v>43332</v>
      </c>
      <c r="F47" s="51">
        <f t="shared" si="27"/>
        <v>43333</v>
      </c>
      <c r="G47" s="51">
        <f t="shared" si="27"/>
        <v>43334</v>
      </c>
      <c r="H47" s="51">
        <f t="shared" si="27"/>
        <v>43335</v>
      </c>
      <c r="I47" s="51">
        <f t="shared" si="27"/>
        <v>43336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5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0.97886904761904758</v>
      </c>
      <c r="N56" s="4">
        <v>1</v>
      </c>
      <c r="O56" s="4">
        <f>N56*100</f>
        <v>100</v>
      </c>
    </row>
    <row r="57" spans="1:15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0.97886904761904758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7.1</v>
      </c>
      <c r="G64" s="29">
        <v>0</v>
      </c>
      <c r="H64" s="29">
        <v>0</v>
      </c>
      <c r="I64" s="29">
        <v>0</v>
      </c>
      <c r="J64" s="35">
        <f t="shared" si="36"/>
        <v>7.1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7.1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7.1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16.899999999999999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160.9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0.70416666666666661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0.95773809523809528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0.70416666666666661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0.95773809523809528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0.70416666666666661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0.95773809523809528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43330</v>
      </c>
      <c r="D77" s="51">
        <f t="shared" ref="D77:I77" si="44">C77+1</f>
        <v>43331</v>
      </c>
      <c r="E77" s="51">
        <f t="shared" si="44"/>
        <v>43332</v>
      </c>
      <c r="F77" s="51">
        <f t="shared" si="44"/>
        <v>43333</v>
      </c>
      <c r="G77" s="51">
        <f t="shared" si="44"/>
        <v>43334</v>
      </c>
      <c r="H77" s="51">
        <f t="shared" si="44"/>
        <v>43335</v>
      </c>
      <c r="I77" s="51">
        <f t="shared" si="44"/>
        <v>43336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0.8660714285714286</v>
      </c>
      <c r="N86" s="53"/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0.76699404761904766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21</v>
      </c>
      <c r="I94" s="29">
        <v>24</v>
      </c>
      <c r="J94" s="35">
        <f t="shared" si="53"/>
        <v>45</v>
      </c>
      <c r="K94" s="35">
        <v>0</v>
      </c>
    </row>
    <row r="95" spans="1:15" x14ac:dyDescent="0.2">
      <c r="A95" s="12"/>
      <c r="B95" s="13" t="s">
        <v>14</v>
      </c>
      <c r="C95" s="29">
        <v>5.9</v>
      </c>
      <c r="D95" s="29">
        <v>0</v>
      </c>
      <c r="E95" s="29">
        <v>9.9600000000000009</v>
      </c>
      <c r="F95" s="29">
        <v>17.43</v>
      </c>
      <c r="G95" s="29">
        <v>0</v>
      </c>
      <c r="H95" s="29">
        <v>0</v>
      </c>
      <c r="I95" s="29">
        <v>0</v>
      </c>
      <c r="J95" s="35">
        <f t="shared" si="53"/>
        <v>33.29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  <c r="O96" s="4">
        <v>14.58</v>
      </c>
    </row>
    <row r="97" spans="1:16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  <c r="O97" s="4">
        <v>23</v>
      </c>
    </row>
    <row r="98" spans="1:16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21</v>
      </c>
      <c r="I98" s="30">
        <f t="shared" si="54"/>
        <v>24</v>
      </c>
      <c r="J98" s="36">
        <f t="shared" si="53"/>
        <v>45</v>
      </c>
      <c r="K98" s="36">
        <f>K94+K96+K97</f>
        <v>0</v>
      </c>
      <c r="O98" s="4">
        <v>9</v>
      </c>
      <c r="P98" s="4">
        <f>58/60</f>
        <v>0.96666666666666667</v>
      </c>
    </row>
    <row r="99" spans="1:16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3</v>
      </c>
      <c r="I99" s="30">
        <f t="shared" si="55"/>
        <v>0</v>
      </c>
      <c r="J99" s="36">
        <f t="shared" si="53"/>
        <v>123</v>
      </c>
      <c r="K99" s="36">
        <f>K93-K98</f>
        <v>168</v>
      </c>
    </row>
    <row r="100" spans="1:16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0.125</v>
      </c>
      <c r="I100" s="42">
        <f t="shared" si="56"/>
        <v>0</v>
      </c>
      <c r="J100" s="43">
        <f>(J93-J94-J96-J97)/J93</f>
        <v>0.7321428571428571</v>
      </c>
      <c r="K100" s="43">
        <f>(K93-K94-K96-K97)/K93</f>
        <v>1</v>
      </c>
    </row>
    <row r="101" spans="1:16" x14ac:dyDescent="0.2">
      <c r="A101" s="14"/>
      <c r="B101" s="38" t="s">
        <v>19</v>
      </c>
      <c r="C101" s="42">
        <f t="shared" ref="C101:I101" si="57">(C93-C94-C96-C97-C95)/C93</f>
        <v>0.75416666666666676</v>
      </c>
      <c r="D101" s="42">
        <f t="shared" si="57"/>
        <v>1</v>
      </c>
      <c r="E101" s="42">
        <f t="shared" si="57"/>
        <v>0.58499999999999996</v>
      </c>
      <c r="F101" s="42">
        <f t="shared" si="57"/>
        <v>0.27374999999999999</v>
      </c>
      <c r="G101" s="42">
        <f t="shared" si="57"/>
        <v>1</v>
      </c>
      <c r="H101" s="42">
        <f t="shared" si="57"/>
        <v>0.125</v>
      </c>
      <c r="I101" s="46">
        <f t="shared" si="57"/>
        <v>0</v>
      </c>
      <c r="J101" s="52">
        <f>(J93-J94-J96-J97-J95)/J93</f>
        <v>0.53398809523809532</v>
      </c>
      <c r="K101" s="47">
        <f>(K93-K94-K96-K97-K95)/K93</f>
        <v>1</v>
      </c>
    </row>
    <row r="102" spans="1:16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6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6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6" x14ac:dyDescent="0.2">
      <c r="A105" s="41"/>
      <c r="B105" s="1" t="s">
        <v>15</v>
      </c>
      <c r="C105" s="25">
        <f t="shared" ref="C105:I105" si="59">IF(C102=0,C101,((C93-C94-C96-C97-C95)/C93)/C102)</f>
        <v>0.75416666666666676</v>
      </c>
      <c r="D105" s="25">
        <f t="shared" si="59"/>
        <v>1</v>
      </c>
      <c r="E105" s="25">
        <f t="shared" si="59"/>
        <v>0.58499999999999996</v>
      </c>
      <c r="F105" s="25">
        <f t="shared" si="59"/>
        <v>0.27374999999999999</v>
      </c>
      <c r="G105" s="25">
        <f t="shared" si="59"/>
        <v>1</v>
      </c>
      <c r="H105" s="25">
        <f t="shared" si="59"/>
        <v>0.125</v>
      </c>
      <c r="I105" s="45">
        <f t="shared" si="59"/>
        <v>0</v>
      </c>
      <c r="J105" s="44">
        <f t="shared" ref="J105:K105" si="60">IF(J102=0,J101,((J93-J94-J96-J97-J95)/J93)/J102)</f>
        <v>0.53398809523809532</v>
      </c>
      <c r="K105" s="44">
        <f t="shared" si="60"/>
        <v>1</v>
      </c>
    </row>
    <row r="106" spans="1:16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6" ht="13.5" thickTop="1" x14ac:dyDescent="0.2">
      <c r="A107" s="21"/>
      <c r="B107" s="5"/>
      <c r="C107" s="51">
        <f>C77</f>
        <v>43330</v>
      </c>
      <c r="D107" s="51">
        <f t="shared" ref="D107:I107" si="61">C107+1</f>
        <v>43331</v>
      </c>
      <c r="E107" s="51">
        <f t="shared" si="61"/>
        <v>43332</v>
      </c>
      <c r="F107" s="51">
        <f t="shared" si="61"/>
        <v>43333</v>
      </c>
      <c r="G107" s="51">
        <f t="shared" si="61"/>
        <v>43334</v>
      </c>
      <c r="H107" s="51">
        <f t="shared" si="61"/>
        <v>43335</v>
      </c>
      <c r="I107" s="51">
        <f t="shared" si="61"/>
        <v>43336</v>
      </c>
      <c r="J107" s="20" t="s">
        <v>12</v>
      </c>
      <c r="K107" s="20"/>
      <c r="M107" s="31"/>
    </row>
    <row r="108" spans="1:16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6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6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6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6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43330</v>
      </c>
      <c r="D123" s="51">
        <f t="shared" ref="D123:I123" si="72">C123+1</f>
        <v>43331</v>
      </c>
      <c r="E123" s="51">
        <f t="shared" si="72"/>
        <v>43332</v>
      </c>
      <c r="F123" s="51">
        <f t="shared" si="72"/>
        <v>43333</v>
      </c>
      <c r="G123" s="51">
        <f t="shared" si="72"/>
        <v>43334</v>
      </c>
      <c r="H123" s="51">
        <f t="shared" si="72"/>
        <v>43335</v>
      </c>
      <c r="I123" s="51">
        <f t="shared" si="72"/>
        <v>43336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0.8660714285714286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0.76699404761904766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9" spans="1:11" x14ac:dyDescent="0.2">
      <c r="J199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1"/>
  <dimension ref="A1:O198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Week34!F1+1</f>
        <v>35</v>
      </c>
      <c r="G1" s="62">
        <f>Week34!G1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Week34!I3+1</f>
        <v>43337</v>
      </c>
      <c r="D3" s="51">
        <f t="shared" ref="D3:I3" si="0">C3+1</f>
        <v>43338</v>
      </c>
      <c r="E3" s="51">
        <f t="shared" si="0"/>
        <v>43339</v>
      </c>
      <c r="F3" s="51">
        <f t="shared" si="0"/>
        <v>43340</v>
      </c>
      <c r="G3" s="51">
        <f t="shared" si="0"/>
        <v>43341</v>
      </c>
      <c r="H3" s="51">
        <f t="shared" si="0"/>
        <v>43342</v>
      </c>
      <c r="I3" s="51">
        <f t="shared" si="0"/>
        <v>43343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24</v>
      </c>
      <c r="E6" s="29">
        <v>24</v>
      </c>
      <c r="F6" s="29">
        <v>24</v>
      </c>
      <c r="G6" s="29">
        <v>24</v>
      </c>
      <c r="H6" s="29">
        <v>12.22</v>
      </c>
      <c r="I6" s="29">
        <v>0</v>
      </c>
      <c r="J6" s="33">
        <f t="shared" si="1"/>
        <v>108.22</v>
      </c>
      <c r="K6" s="33">
        <v>0</v>
      </c>
    </row>
    <row r="7" spans="1:14" x14ac:dyDescent="0.2">
      <c r="A7" s="12"/>
      <c r="B7" s="13" t="s">
        <v>14</v>
      </c>
      <c r="C7" s="29">
        <f>1.75+1.7</f>
        <v>3.45</v>
      </c>
      <c r="D7" s="29">
        <v>0</v>
      </c>
      <c r="E7" s="29">
        <v>0</v>
      </c>
      <c r="F7" s="29">
        <v>0.08</v>
      </c>
      <c r="G7" s="29">
        <v>0</v>
      </c>
      <c r="H7" s="29">
        <v>0.08</v>
      </c>
      <c r="I7" s="29">
        <v>0</v>
      </c>
      <c r="J7" s="33">
        <f t="shared" si="1"/>
        <v>3.6100000000000003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12.22</v>
      </c>
      <c r="I10" s="30">
        <f t="shared" si="2"/>
        <v>0</v>
      </c>
      <c r="J10" s="36">
        <f t="shared" si="1"/>
        <v>108.22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11.78</v>
      </c>
      <c r="I11" s="30">
        <f t="shared" si="3"/>
        <v>24</v>
      </c>
      <c r="J11" s="36">
        <f t="shared" si="1"/>
        <v>59.78</v>
      </c>
      <c r="K11" s="36">
        <f>K5-K6</f>
        <v>168</v>
      </c>
      <c r="N11" s="53">
        <f>AVERAGE(J12,J26,J40,J56,J70,J86,J100)</f>
        <v>0.8547505668934241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0.49083333333333329</v>
      </c>
      <c r="I12" s="42">
        <f t="shared" si="4"/>
        <v>1</v>
      </c>
      <c r="J12" s="43">
        <f t="shared" ref="J12:K12" si="5">(J5-J6-J8-J9)/J5</f>
        <v>0.35583333333333333</v>
      </c>
      <c r="K12" s="43">
        <f t="shared" si="5"/>
        <v>1</v>
      </c>
      <c r="L12" s="53">
        <f>AVERAGE(J12,J26,J40)</f>
        <v>0.70737433862433863</v>
      </c>
    </row>
    <row r="13" spans="1:14" x14ac:dyDescent="0.2">
      <c r="A13" s="14"/>
      <c r="B13" s="38" t="s">
        <v>19</v>
      </c>
      <c r="C13" s="42">
        <f t="shared" ref="C13:I13" si="6">(C5-C6-C8-C9-C7)/C5</f>
        <v>0.85625000000000007</v>
      </c>
      <c r="D13" s="42">
        <f t="shared" si="6"/>
        <v>0</v>
      </c>
      <c r="E13" s="42">
        <f t="shared" si="6"/>
        <v>0</v>
      </c>
      <c r="F13" s="42">
        <f t="shared" si="6"/>
        <v>-3.3333333333333335E-3</v>
      </c>
      <c r="G13" s="42">
        <f t="shared" si="6"/>
        <v>0</v>
      </c>
      <c r="H13" s="42">
        <f t="shared" si="6"/>
        <v>0.48749999999999999</v>
      </c>
      <c r="I13" s="46">
        <f t="shared" si="6"/>
        <v>1</v>
      </c>
      <c r="J13" s="52">
        <f t="shared" ref="J13:K13" si="7">(J5-J6-J8-J9-J7)/J5</f>
        <v>0.33434523809523808</v>
      </c>
      <c r="K13" s="47">
        <f t="shared" si="7"/>
        <v>1</v>
      </c>
      <c r="L13" s="53">
        <f>AVERAGE(J13,J27,J41)</f>
        <v>0.69908068783068789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0.85625000000000007</v>
      </c>
      <c r="D17" s="25">
        <f t="shared" si="9"/>
        <v>0</v>
      </c>
      <c r="E17" s="25">
        <f t="shared" si="9"/>
        <v>0</v>
      </c>
      <c r="F17" s="25">
        <f t="shared" si="9"/>
        <v>-3.3333333333333335E-3</v>
      </c>
      <c r="G17" s="25">
        <f t="shared" si="9"/>
        <v>0</v>
      </c>
      <c r="H17" s="25">
        <f t="shared" si="9"/>
        <v>0.48749999999999999</v>
      </c>
      <c r="I17" s="45">
        <f t="shared" si="9"/>
        <v>1</v>
      </c>
      <c r="J17" s="44">
        <f t="shared" ref="J17:K17" si="10">IF(J14=0,J13,((J5-J6-J8-J9-J7)/J5)/J14)</f>
        <v>0.33434523809523808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5.93</v>
      </c>
      <c r="E20" s="29">
        <v>0</v>
      </c>
      <c r="F20" s="29">
        <v>0</v>
      </c>
      <c r="G20" s="29">
        <v>0</v>
      </c>
      <c r="H20" s="29">
        <f>9+(20/60)</f>
        <v>9.3333333333333339</v>
      </c>
      <c r="I20" s="29">
        <v>24</v>
      </c>
      <c r="J20" s="35">
        <f t="shared" si="11"/>
        <v>39.263333333333335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5.93</v>
      </c>
      <c r="E24" s="30">
        <f t="shared" si="12"/>
        <v>0</v>
      </c>
      <c r="F24" s="30">
        <f>F20+F22+F23</f>
        <v>0</v>
      </c>
      <c r="G24" s="30">
        <f>G20+G22+G23</f>
        <v>0</v>
      </c>
      <c r="H24" s="30">
        <f t="shared" si="12"/>
        <v>9.3333333333333339</v>
      </c>
      <c r="I24" s="30">
        <f t="shared" si="12"/>
        <v>24</v>
      </c>
      <c r="J24" s="36">
        <f t="shared" si="11"/>
        <v>39.263333333333335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18.07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14.666666666666666</v>
      </c>
      <c r="I25" s="30">
        <f t="shared" si="13"/>
        <v>0</v>
      </c>
      <c r="J25" s="36">
        <f t="shared" si="11"/>
        <v>128.73666666666665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0.75291666666666668</v>
      </c>
      <c r="E26" s="42">
        <f t="shared" si="14"/>
        <v>1</v>
      </c>
      <c r="F26" s="42">
        <f>(F19-F20-F22-F23)/F19</f>
        <v>1</v>
      </c>
      <c r="G26" s="42">
        <f>(G19-G20-G22-G23)/G19</f>
        <v>1</v>
      </c>
      <c r="H26" s="42">
        <f t="shared" si="14"/>
        <v>0.61111111111111105</v>
      </c>
      <c r="I26" s="42">
        <f t="shared" si="14"/>
        <v>0</v>
      </c>
      <c r="J26" s="43">
        <f>(J19-J20-J22-J23)/J19</f>
        <v>0.76628968253968266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0.75291666666666668</v>
      </c>
      <c r="E27" s="42">
        <f t="shared" si="15"/>
        <v>1</v>
      </c>
      <c r="F27" s="42">
        <f>(F19-F20-F22-F23-F21)/F19</f>
        <v>1</v>
      </c>
      <c r="G27" s="42">
        <f>(G19-G20-G22-G23-G21)/G19</f>
        <v>1</v>
      </c>
      <c r="H27" s="42">
        <f t="shared" si="15"/>
        <v>0.61111111111111105</v>
      </c>
      <c r="I27" s="46">
        <f t="shared" si="15"/>
        <v>0</v>
      </c>
      <c r="J27" s="52">
        <f>(J19-J20-J22-J23-J21)/J19</f>
        <v>0.76628968253968266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>IF(F29&lt;1,F19,F19-F20-F21-F22-F23/F29)/24</f>
        <v>1</v>
      </c>
      <c r="G30" s="58">
        <f>IF(G29&lt;1,G19,G19-G20-G21-G22-G23/G29)/24</f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0.75291666666666668</v>
      </c>
      <c r="E31" s="25">
        <f t="shared" si="17"/>
        <v>1</v>
      </c>
      <c r="F31" s="25">
        <f>IF(F28=0,F27,((F19-F20-F22-F23-F21)/F19)/F28)</f>
        <v>1</v>
      </c>
      <c r="G31" s="25">
        <f>IF(G28=0,G27,((G19-G20-G22-G23-G21)/G19)/G28)</f>
        <v>1</v>
      </c>
      <c r="H31" s="25">
        <f t="shared" si="17"/>
        <v>0.61111111111111105</v>
      </c>
      <c r="I31" s="45">
        <f t="shared" si="17"/>
        <v>0</v>
      </c>
      <c r="J31" s="44">
        <f t="shared" ref="J31:K31" si="18">IF(J28=0,J27,((J19-J20-J22-J23-J21)/J19)/J28)</f>
        <v>0.76628968253968266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0.56999999999999995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0.56999999999999995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0.97624999999999995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0.99660714285714291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0.97624999999999995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0.99660714285714291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43337</v>
      </c>
      <c r="D47" s="51">
        <f t="shared" ref="D47:I47" si="27">C47+1</f>
        <v>43338</v>
      </c>
      <c r="E47" s="51">
        <f t="shared" si="27"/>
        <v>43339</v>
      </c>
      <c r="F47" s="51">
        <f t="shared" si="27"/>
        <v>43340</v>
      </c>
      <c r="G47" s="51">
        <f t="shared" si="27"/>
        <v>43341</v>
      </c>
      <c r="H47" s="51">
        <f t="shared" si="27"/>
        <v>43342</v>
      </c>
      <c r="I47" s="51">
        <f t="shared" si="27"/>
        <v>43343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10</v>
      </c>
      <c r="D51" s="29">
        <v>10.87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20.869999999999997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0.99755952380952384</v>
      </c>
    </row>
    <row r="57" spans="1:12" x14ac:dyDescent="0.2">
      <c r="A57" s="14"/>
      <c r="B57" s="38" t="s">
        <v>19</v>
      </c>
      <c r="C57" s="42">
        <f t="shared" ref="C57:I57" si="32">(C49-C50-C52-C53-C51)/C49</f>
        <v>0.58333333333333337</v>
      </c>
      <c r="D57" s="42">
        <f t="shared" si="32"/>
        <v>0.54708333333333337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0.87577380952380945</v>
      </c>
      <c r="K57" s="47">
        <f>(K49-K50-K52-K53-K51)/K49</f>
        <v>1</v>
      </c>
      <c r="L57" s="53">
        <f>AVERAGE(J57,J71)</f>
        <v>0.82678571428571423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0.58333333333333337</v>
      </c>
      <c r="D61" s="25">
        <f t="shared" si="34"/>
        <v>0.54708333333333337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0.87577380952380945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0.23</v>
      </c>
      <c r="E65" s="29">
        <v>24</v>
      </c>
      <c r="F65" s="29">
        <v>12.28</v>
      </c>
      <c r="G65" s="29">
        <v>0</v>
      </c>
      <c r="H65" s="29">
        <v>0</v>
      </c>
      <c r="I65" s="29">
        <v>0</v>
      </c>
      <c r="J65" s="35">
        <f t="shared" si="36"/>
        <v>36.51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0.82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0.82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0.82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0.82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23.18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167.18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0.96583333333333332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0.99511904761904768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0.96583333333333332</v>
      </c>
      <c r="D71" s="42">
        <f t="shared" si="40"/>
        <v>0.99041666666666661</v>
      </c>
      <c r="E71" s="42">
        <f t="shared" si="40"/>
        <v>0</v>
      </c>
      <c r="F71" s="42">
        <f t="shared" si="40"/>
        <v>0.48833333333333334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0.77779761904761913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0.96583333333333332</v>
      </c>
      <c r="D75" s="25">
        <f t="shared" si="42"/>
        <v>0.99041666666666661</v>
      </c>
      <c r="E75" s="25">
        <f t="shared" si="42"/>
        <v>0</v>
      </c>
      <c r="F75" s="25">
        <f t="shared" si="42"/>
        <v>0.48833333333333334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0.77779761904761913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43337</v>
      </c>
      <c r="D77" s="51">
        <f t="shared" ref="D77:I77" si="44">C77+1</f>
        <v>43338</v>
      </c>
      <c r="E77" s="51">
        <f t="shared" si="44"/>
        <v>43339</v>
      </c>
      <c r="F77" s="51">
        <f t="shared" si="44"/>
        <v>43340</v>
      </c>
      <c r="G77" s="51">
        <f t="shared" si="44"/>
        <v>43341</v>
      </c>
      <c r="H77" s="51">
        <f t="shared" si="44"/>
        <v>43342</v>
      </c>
      <c r="I77" s="51">
        <f t="shared" si="44"/>
        <v>43343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0.18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0.18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0.02</v>
      </c>
      <c r="D83" s="29">
        <v>0.42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0.44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0.02</v>
      </c>
      <c r="D84" s="30">
        <f t="shared" si="46"/>
        <v>0.42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0.44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23.98</v>
      </c>
      <c r="D85" s="30">
        <f t="shared" si="47"/>
        <v>23.58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167.56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0.99916666666666665</v>
      </c>
      <c r="D86" s="42">
        <f t="shared" ref="D86:I86" si="48">(D79-D80-D82-D83)/D79</f>
        <v>0.98249999999999993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0.99738095238095237</v>
      </c>
      <c r="K86" s="43">
        <f>(K79-K80-K82-K83)/K79</f>
        <v>1</v>
      </c>
      <c r="L86" s="53">
        <f>AVERAGE(J86,J100)</f>
        <v>0.9330059523809523</v>
      </c>
    </row>
    <row r="87" spans="1:15" x14ac:dyDescent="0.2">
      <c r="A87" s="14"/>
      <c r="B87" s="38" t="s">
        <v>19</v>
      </c>
      <c r="C87" s="42">
        <f t="shared" ref="C87:I87" si="49">(C79-C80-C82-C83-C81)/C79</f>
        <v>0.9916666666666667</v>
      </c>
      <c r="D87" s="42">
        <f t="shared" si="49"/>
        <v>0.98249999999999993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0.99630952380952376</v>
      </c>
      <c r="K87" s="47">
        <f>(K79-K80-K82-K83-K81)/K79</f>
        <v>1</v>
      </c>
      <c r="L87" s="53">
        <f>AVERAGE(J87,J101)</f>
        <v>0.93247023809523799</v>
      </c>
    </row>
    <row r="88" spans="1:15" x14ac:dyDescent="0.2">
      <c r="A88" s="14"/>
      <c r="B88" s="39" t="s">
        <v>24</v>
      </c>
      <c r="C88" s="48">
        <v>1</v>
      </c>
      <c r="D88" s="48">
        <v>1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2</v>
      </c>
      <c r="K88" s="40">
        <v>0</v>
      </c>
      <c r="O88" s="4">
        <f>42/60</f>
        <v>0.7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0.9916666666666667</v>
      </c>
      <c r="D91" s="25">
        <f t="shared" si="51"/>
        <v>0.98249999999999993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0.49815476190476188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21.55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21.55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0.52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0.52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21.55</v>
      </c>
      <c r="D98" s="30">
        <f t="shared" si="54"/>
        <v>0.52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22.07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2.4499999999999993</v>
      </c>
      <c r="D99" s="30">
        <f t="shared" si="55"/>
        <v>23.48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145.93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0.1020833333333333</v>
      </c>
      <c r="D100" s="42">
        <f t="shared" ref="D100:I100" si="56">(D93-D94-D96-D97)/D93</f>
        <v>0.97833333333333339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0.86863095238095223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0.1020833333333333</v>
      </c>
      <c r="D101" s="42">
        <f t="shared" si="57"/>
        <v>0.97833333333333339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0.86863095238095223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1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0.1020833333333333</v>
      </c>
      <c r="D105" s="25">
        <f t="shared" si="59"/>
        <v>0.97833333333333339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0.86863095238095223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43337</v>
      </c>
      <c r="D107" s="51">
        <f t="shared" ref="D107:I107" si="61">C107+1</f>
        <v>43338</v>
      </c>
      <c r="E107" s="51">
        <f t="shared" si="61"/>
        <v>43339</v>
      </c>
      <c r="F107" s="51">
        <f t="shared" si="61"/>
        <v>43340</v>
      </c>
      <c r="G107" s="51">
        <f t="shared" si="61"/>
        <v>43341</v>
      </c>
      <c r="H107" s="51">
        <f t="shared" si="61"/>
        <v>43342</v>
      </c>
      <c r="I107" s="51">
        <f t="shared" si="61"/>
        <v>43343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43337</v>
      </c>
      <c r="D123" s="51">
        <f t="shared" ref="D123:I123" si="72">C123+1</f>
        <v>43338</v>
      </c>
      <c r="E123" s="51">
        <f t="shared" si="72"/>
        <v>43339</v>
      </c>
      <c r="F123" s="51">
        <f t="shared" si="72"/>
        <v>43340</v>
      </c>
      <c r="G123" s="51">
        <f t="shared" si="72"/>
        <v>43341</v>
      </c>
      <c r="H123" s="51">
        <f t="shared" si="72"/>
        <v>43342</v>
      </c>
      <c r="I123" s="51">
        <f t="shared" si="72"/>
        <v>43343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0.9330059523809523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0.93247023809523799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72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Week35!F1+1</f>
        <v>36</v>
      </c>
      <c r="G1" s="62">
        <f>Week35!G1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Week35!I3+1</f>
        <v>43344</v>
      </c>
      <c r="D3" s="51">
        <f t="shared" ref="D3:I3" si="0">C3+1</f>
        <v>43345</v>
      </c>
      <c r="E3" s="51">
        <f t="shared" si="0"/>
        <v>43346</v>
      </c>
      <c r="F3" s="51">
        <f t="shared" si="0"/>
        <v>43347</v>
      </c>
      <c r="G3" s="51">
        <f t="shared" si="0"/>
        <v>43348</v>
      </c>
      <c r="H3" s="51">
        <f t="shared" si="0"/>
        <v>43349</v>
      </c>
      <c r="I3" s="51">
        <f t="shared" si="0"/>
        <v>43350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0.55000000000000004</v>
      </c>
      <c r="J7" s="33">
        <f t="shared" si="1"/>
        <v>0.55000000000000004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0.9827125850340136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0.95966269841269847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0.9770833333333333</v>
      </c>
      <c r="J13" s="52">
        <f t="shared" ref="J13:K13" si="7">(J5-J6-J8-J9-J7)/J5</f>
        <v>0.99672619047619038</v>
      </c>
      <c r="K13" s="47">
        <f t="shared" si="7"/>
        <v>1</v>
      </c>
      <c r="L13" s="53">
        <f>AVERAGE(J13,J27,J41)</f>
        <v>0.95857142857142852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0.9770833333333333</v>
      </c>
      <c r="J17" s="44">
        <f t="shared" ref="J17:K17" si="10">IF(J14=0,J13,((J5-J6-J8-J9-J7)/J5)/J14)</f>
        <v>0.99672619047619038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20.329999999999998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20.329999999999998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20.329999999999998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20.329999999999998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3.6700000000000017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147.67000000000002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0.15291666666666673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0.87898809523809529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0.15291666666666673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0.87898809523809529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0.15291666666666673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0.87898809523809529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43344</v>
      </c>
      <c r="D47" s="51">
        <f t="shared" ref="D47:I47" si="27">C47+1</f>
        <v>43345</v>
      </c>
      <c r="E47" s="51">
        <f t="shared" si="27"/>
        <v>43346</v>
      </c>
      <c r="F47" s="51">
        <f t="shared" si="27"/>
        <v>43347</v>
      </c>
      <c r="G47" s="51">
        <f t="shared" si="27"/>
        <v>43348</v>
      </c>
      <c r="H47" s="51">
        <f t="shared" si="27"/>
        <v>43349</v>
      </c>
      <c r="I47" s="51">
        <f t="shared" si="27"/>
        <v>43350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43344</v>
      </c>
      <c r="D77" s="51">
        <f t="shared" ref="D77:I77" si="44">C77+1</f>
        <v>43345</v>
      </c>
      <c r="E77" s="51">
        <f t="shared" si="44"/>
        <v>43346</v>
      </c>
      <c r="F77" s="51">
        <f t="shared" si="44"/>
        <v>43347</v>
      </c>
      <c r="G77" s="51">
        <f t="shared" si="44"/>
        <v>43348</v>
      </c>
      <c r="H77" s="51">
        <f t="shared" si="44"/>
        <v>43349</v>
      </c>
      <c r="I77" s="51">
        <f t="shared" si="44"/>
        <v>43350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2.0299999999999998</v>
      </c>
      <c r="J81" s="35">
        <f t="shared" si="45"/>
        <v>2.0299999999999998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0.91541666666666666</v>
      </c>
      <c r="J87" s="52">
        <f>(J79-J80-J82-J83-J81)/J79</f>
        <v>0.98791666666666667</v>
      </c>
      <c r="K87" s="47">
        <f>(K79-K80-K82-K83-K81)/K79</f>
        <v>1</v>
      </c>
      <c r="L87" s="53">
        <f>AVERAGE(J87,J101)</f>
        <v>0.99395833333333328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0.91541666666666666</v>
      </c>
      <c r="J91" s="44">
        <f t="shared" ref="J91:K91" si="52">IF(J88=0,J87,((J79-J80-J82-J83-J81)/J79)/J88)</f>
        <v>0.98791666666666667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  <c r="L101" s="53">
        <f>AVERAGE(J100,J86,J70,J56,J40,J26,J12)</f>
        <v>0.9827125850340136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43344</v>
      </c>
      <c r="D107" s="51">
        <f t="shared" ref="D107:I107" si="61">C107+1</f>
        <v>43345</v>
      </c>
      <c r="E107" s="51">
        <f t="shared" si="61"/>
        <v>43346</v>
      </c>
      <c r="F107" s="51">
        <f t="shared" si="61"/>
        <v>43347</v>
      </c>
      <c r="G107" s="51">
        <f t="shared" si="61"/>
        <v>43348</v>
      </c>
      <c r="H107" s="51">
        <f t="shared" si="61"/>
        <v>43349</v>
      </c>
      <c r="I107" s="51">
        <f t="shared" si="61"/>
        <v>43350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43344</v>
      </c>
      <c r="D123" s="51">
        <f t="shared" ref="D123:I123" si="72">C123+1</f>
        <v>43345</v>
      </c>
      <c r="E123" s="51">
        <f t="shared" si="72"/>
        <v>43346</v>
      </c>
      <c r="F123" s="51">
        <f t="shared" si="72"/>
        <v>43347</v>
      </c>
      <c r="G123" s="51">
        <f t="shared" si="72"/>
        <v>43348</v>
      </c>
      <c r="H123" s="51">
        <f t="shared" si="72"/>
        <v>43349</v>
      </c>
      <c r="I123" s="51">
        <f t="shared" si="72"/>
        <v>43350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0.99395833333333328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73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Week36!F1+1</f>
        <v>37</v>
      </c>
      <c r="G1" s="62">
        <f>Week36!G1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Week36!I3+1</f>
        <v>43351</v>
      </c>
      <c r="D3" s="51">
        <f t="shared" ref="D3:I3" si="0">C3+1</f>
        <v>43352</v>
      </c>
      <c r="E3" s="51">
        <f t="shared" si="0"/>
        <v>43353</v>
      </c>
      <c r="F3" s="51">
        <f t="shared" si="0"/>
        <v>43354</v>
      </c>
      <c r="G3" s="51">
        <f t="shared" si="0"/>
        <v>43355</v>
      </c>
      <c r="H3" s="51">
        <f t="shared" si="0"/>
        <v>43356</v>
      </c>
      <c r="I3" s="51">
        <f t="shared" si="0"/>
        <v>43357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1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43351</v>
      </c>
      <c r="D47" s="51">
        <f t="shared" ref="D47:I47" si="27">C47+1</f>
        <v>43352</v>
      </c>
      <c r="E47" s="51">
        <f t="shared" si="27"/>
        <v>43353</v>
      </c>
      <c r="F47" s="51">
        <f t="shared" si="27"/>
        <v>43354</v>
      </c>
      <c r="G47" s="51">
        <f t="shared" si="27"/>
        <v>43355</v>
      </c>
      <c r="H47" s="51">
        <f t="shared" si="27"/>
        <v>43356</v>
      </c>
      <c r="I47" s="51">
        <f t="shared" si="27"/>
        <v>43357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43351</v>
      </c>
      <c r="D77" s="51">
        <f t="shared" ref="D77:I77" si="44">C77+1</f>
        <v>43352</v>
      </c>
      <c r="E77" s="51">
        <f t="shared" si="44"/>
        <v>43353</v>
      </c>
      <c r="F77" s="51">
        <f t="shared" si="44"/>
        <v>43354</v>
      </c>
      <c r="G77" s="51">
        <f t="shared" si="44"/>
        <v>43355</v>
      </c>
      <c r="H77" s="51">
        <f t="shared" si="44"/>
        <v>43356</v>
      </c>
      <c r="I77" s="51">
        <f t="shared" si="44"/>
        <v>43357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43351</v>
      </c>
      <c r="D107" s="51">
        <f t="shared" ref="D107:I107" si="61">C107+1</f>
        <v>43352</v>
      </c>
      <c r="E107" s="51">
        <f t="shared" si="61"/>
        <v>43353</v>
      </c>
      <c r="F107" s="51">
        <f t="shared" si="61"/>
        <v>43354</v>
      </c>
      <c r="G107" s="51">
        <f t="shared" si="61"/>
        <v>43355</v>
      </c>
      <c r="H107" s="51">
        <f t="shared" si="61"/>
        <v>43356</v>
      </c>
      <c r="I107" s="51">
        <f t="shared" si="61"/>
        <v>43357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43351</v>
      </c>
      <c r="D123" s="51">
        <f t="shared" ref="D123:I123" si="72">C123+1</f>
        <v>43352</v>
      </c>
      <c r="E123" s="51">
        <f t="shared" si="72"/>
        <v>43353</v>
      </c>
      <c r="F123" s="51">
        <f t="shared" si="72"/>
        <v>43354</v>
      </c>
      <c r="G123" s="51">
        <f t="shared" si="72"/>
        <v>43355</v>
      </c>
      <c r="H123" s="51">
        <f t="shared" si="72"/>
        <v>43356</v>
      </c>
      <c r="I123" s="51">
        <f t="shared" si="72"/>
        <v>43357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74"/>
  <dimension ref="A1:O194"/>
  <sheetViews>
    <sheetView showGridLines="0" zoomScaleNormal="100" workbookViewId="0">
      <selection activeCell="M50" sqref="M5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Week37!F1+1</f>
        <v>38</v>
      </c>
      <c r="G1" s="62">
        <f>Week37!G1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Week37!I3+1</f>
        <v>43358</v>
      </c>
      <c r="D3" s="51">
        <f t="shared" ref="D3:I3" si="0">C3+1</f>
        <v>43359</v>
      </c>
      <c r="E3" s="51">
        <f t="shared" si="0"/>
        <v>43360</v>
      </c>
      <c r="F3" s="51">
        <f t="shared" si="0"/>
        <v>43361</v>
      </c>
      <c r="G3" s="51">
        <f t="shared" si="0"/>
        <v>43362</v>
      </c>
      <c r="H3" s="51">
        <f t="shared" si="0"/>
        <v>43363</v>
      </c>
      <c r="I3" s="51">
        <f t="shared" si="0"/>
        <v>43364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0.9988520408163265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0.59839285714285717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43358</v>
      </c>
      <c r="D47" s="51">
        <f t="shared" ref="D47:I47" si="27">C47+1</f>
        <v>43359</v>
      </c>
      <c r="E47" s="51">
        <f t="shared" si="27"/>
        <v>43360</v>
      </c>
      <c r="F47" s="51">
        <f t="shared" si="27"/>
        <v>43361</v>
      </c>
      <c r="G47" s="51">
        <f t="shared" si="27"/>
        <v>43362</v>
      </c>
      <c r="H47" s="51">
        <f t="shared" si="27"/>
        <v>43363</v>
      </c>
      <c r="I47" s="51">
        <f t="shared" si="27"/>
        <v>43364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1.35</v>
      </c>
      <c r="G50" s="29">
        <v>0</v>
      </c>
      <c r="H50" s="29">
        <v>0</v>
      </c>
      <c r="I50" s="29">
        <v>0</v>
      </c>
      <c r="J50" s="35">
        <f t="shared" si="28"/>
        <v>1.35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1.35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1.35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22.65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166.65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0.94374999999999998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0.99196428571428574</v>
      </c>
      <c r="K56" s="43">
        <f>(K49-K50-K52-K53)/K49</f>
        <v>1</v>
      </c>
      <c r="L56" s="53">
        <f>AVERAGE(J56,J70)</f>
        <v>0.99598214285714293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0.94374999999999998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0.99196428571428574</v>
      </c>
      <c r="K57" s="47">
        <f>(K49-K50-K52-K53-K51)/K49</f>
        <v>1</v>
      </c>
      <c r="L57" s="53">
        <f>AVERAGE(J57,J71)</f>
        <v>0.99598214285714293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0.94374999999999998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0.99196428571428574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43358</v>
      </c>
      <c r="D77" s="51">
        <f t="shared" ref="D77:I77" si="44">C77+1</f>
        <v>43359</v>
      </c>
      <c r="E77" s="51">
        <f t="shared" si="44"/>
        <v>43360</v>
      </c>
      <c r="F77" s="51">
        <f t="shared" si="44"/>
        <v>43361</v>
      </c>
      <c r="G77" s="51">
        <f t="shared" si="44"/>
        <v>43362</v>
      </c>
      <c r="H77" s="51">
        <f t="shared" si="44"/>
        <v>43363</v>
      </c>
      <c r="I77" s="51">
        <f t="shared" si="44"/>
        <v>43364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43358</v>
      </c>
      <c r="D107" s="51">
        <f t="shared" ref="D107:I107" si="61">C107+1</f>
        <v>43359</v>
      </c>
      <c r="E107" s="51">
        <f t="shared" si="61"/>
        <v>43360</v>
      </c>
      <c r="F107" s="51">
        <f t="shared" si="61"/>
        <v>43361</v>
      </c>
      <c r="G107" s="51">
        <f t="shared" si="61"/>
        <v>43362</v>
      </c>
      <c r="H107" s="51">
        <f t="shared" si="61"/>
        <v>43363</v>
      </c>
      <c r="I107" s="51">
        <f t="shared" si="61"/>
        <v>43364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43358</v>
      </c>
      <c r="D123" s="51">
        <f t="shared" ref="D123:I123" si="72">C123+1</f>
        <v>43359</v>
      </c>
      <c r="E123" s="51">
        <f t="shared" si="72"/>
        <v>43360</v>
      </c>
      <c r="F123" s="51">
        <f t="shared" si="72"/>
        <v>43361</v>
      </c>
      <c r="G123" s="51">
        <f t="shared" si="72"/>
        <v>43362</v>
      </c>
      <c r="H123" s="51">
        <f t="shared" si="72"/>
        <v>43363</v>
      </c>
      <c r="I123" s="51">
        <f t="shared" si="72"/>
        <v>43364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75"/>
  <dimension ref="A1:P197"/>
  <sheetViews>
    <sheetView showGridLines="0" topLeftCell="A94" zoomScaleNormal="100" workbookViewId="0">
      <selection activeCell="J116" sqref="J11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Week38!F1+1</f>
        <v>39</v>
      </c>
      <c r="G1" s="62">
        <f>Week38!G1</f>
        <v>2018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Week38!I3+1</f>
        <v>43365</v>
      </c>
      <c r="D3" s="51">
        <f t="shared" ref="D3:I3" si="0">C3+1</f>
        <v>43366</v>
      </c>
      <c r="E3" s="51">
        <f t="shared" si="0"/>
        <v>43367</v>
      </c>
      <c r="F3" s="51">
        <f t="shared" si="0"/>
        <v>43368</v>
      </c>
      <c r="G3" s="51">
        <f t="shared" si="0"/>
        <v>43369</v>
      </c>
      <c r="H3" s="51">
        <f t="shared" si="0"/>
        <v>43370</v>
      </c>
      <c r="I3" s="51">
        <f t="shared" si="0"/>
        <v>43371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N9" s="53">
        <f>AVERAGE(J12,J26,J40,J56,J70,J86,J100)</f>
        <v>1</v>
      </c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6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6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6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6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  <c r="O20" s="4">
        <v>328</v>
      </c>
      <c r="P20" s="4">
        <f>O20*10000</f>
        <v>3280000</v>
      </c>
    </row>
    <row r="21" spans="1:16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v>398</v>
      </c>
      <c r="P21" s="4">
        <f>O21*10000</f>
        <v>3980000</v>
      </c>
    </row>
    <row r="22" spans="1:16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P22" s="4">
        <f>P21-P20</f>
        <v>700000</v>
      </c>
    </row>
    <row r="23" spans="1:16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6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6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6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6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6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6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6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6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6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43365</v>
      </c>
      <c r="D47" s="51">
        <f t="shared" ref="D47:I47" si="27">C47+1</f>
        <v>43366</v>
      </c>
      <c r="E47" s="51">
        <f t="shared" si="27"/>
        <v>43367</v>
      </c>
      <c r="F47" s="51">
        <f t="shared" si="27"/>
        <v>43368</v>
      </c>
      <c r="G47" s="51">
        <f t="shared" si="27"/>
        <v>43369</v>
      </c>
      <c r="H47" s="51">
        <f t="shared" si="27"/>
        <v>43370</v>
      </c>
      <c r="I47" s="51">
        <f t="shared" si="27"/>
        <v>43371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  <c r="N66" s="53">
        <f>AVERAGE(J12,J26,J40,J56,J70,J86,J100)</f>
        <v>1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43365</v>
      </c>
      <c r="D77" s="51">
        <f t="shared" ref="D77:I77" si="44">C77+1</f>
        <v>43366</v>
      </c>
      <c r="E77" s="51">
        <f t="shared" si="44"/>
        <v>43367</v>
      </c>
      <c r="F77" s="51">
        <f t="shared" si="44"/>
        <v>43368</v>
      </c>
      <c r="G77" s="51">
        <f t="shared" si="44"/>
        <v>43369</v>
      </c>
      <c r="H77" s="51">
        <f t="shared" si="44"/>
        <v>43370</v>
      </c>
      <c r="I77" s="51">
        <f t="shared" si="44"/>
        <v>43371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43365</v>
      </c>
      <c r="D107" s="51">
        <f t="shared" ref="D107:I107" si="61">C107+1</f>
        <v>43366</v>
      </c>
      <c r="E107" s="51">
        <f t="shared" si="61"/>
        <v>43367</v>
      </c>
      <c r="F107" s="51">
        <f t="shared" si="61"/>
        <v>43368</v>
      </c>
      <c r="G107" s="51">
        <f t="shared" si="61"/>
        <v>43369</v>
      </c>
      <c r="H107" s="51">
        <f t="shared" si="61"/>
        <v>43370</v>
      </c>
      <c r="I107" s="51">
        <f t="shared" si="61"/>
        <v>43371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43365</v>
      </c>
      <c r="D123" s="51">
        <f t="shared" ref="D123:I123" si="72">C123+1</f>
        <v>43366</v>
      </c>
      <c r="E123" s="51">
        <f t="shared" si="72"/>
        <v>43367</v>
      </c>
      <c r="F123" s="51">
        <f t="shared" si="72"/>
        <v>43368</v>
      </c>
      <c r="G123" s="51">
        <f t="shared" si="72"/>
        <v>43369</v>
      </c>
      <c r="H123" s="51">
        <f t="shared" si="72"/>
        <v>43370</v>
      </c>
      <c r="I123" s="51">
        <f t="shared" si="72"/>
        <v>43371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1</v>
      </c>
    </row>
    <row r="197" spans="1:11" x14ac:dyDescent="0.2">
      <c r="J197" s="79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76"/>
  <dimension ref="A1:O198"/>
  <sheetViews>
    <sheetView showGridLines="0" topLeftCell="A181" zoomScaleNormal="100" workbookViewId="0">
      <selection activeCell="J198" sqref="J19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7.85546875" style="4" customWidth="1"/>
    <col min="6" max="6" width="6.5703125" style="4" customWidth="1"/>
    <col min="7" max="7" width="6" style="4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76" t="s">
        <v>28</v>
      </c>
      <c r="B1" s="62"/>
      <c r="C1" s="62"/>
      <c r="D1" s="62"/>
      <c r="E1" s="62"/>
      <c r="F1" s="50">
        <f>Week39!F1+1</f>
        <v>40</v>
      </c>
      <c r="G1" s="62">
        <f>Week39!G1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Week39!I3+1</f>
        <v>43372</v>
      </c>
      <c r="D3" s="51">
        <f t="shared" ref="D3:I3" si="0">C3+1</f>
        <v>43373</v>
      </c>
      <c r="E3" s="51">
        <f t="shared" si="0"/>
        <v>43374</v>
      </c>
      <c r="F3" s="51">
        <f t="shared" si="0"/>
        <v>43375</v>
      </c>
      <c r="G3" s="51">
        <f t="shared" si="0"/>
        <v>43376</v>
      </c>
      <c r="H3" s="51">
        <f t="shared" si="0"/>
        <v>43377</v>
      </c>
      <c r="I3" s="51">
        <f t="shared" si="0"/>
        <v>43378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0.98782312925170068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0.99968253968253962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0.16</v>
      </c>
      <c r="I21" s="29">
        <v>0</v>
      </c>
      <c r="J21" s="35">
        <f t="shared" si="11"/>
        <v>0.16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0.99333333333333329</v>
      </c>
      <c r="I27" s="46">
        <f t="shared" si="15"/>
        <v>1</v>
      </c>
      <c r="J27" s="52">
        <f>(J19-J20-J22-J23-J21)/J19</f>
        <v>0.99904761904761907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0.99333333333333329</v>
      </c>
      <c r="I31" s="45">
        <f t="shared" si="17"/>
        <v>1</v>
      </c>
      <c r="J31" s="44">
        <f t="shared" ref="J31:K31" si="18">IF(J28=0,J27,((J19-J20-J22-J23-J21)/J19)/J28)</f>
        <v>0.99904761904761907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43372</v>
      </c>
      <c r="D47" s="51">
        <f t="shared" ref="D47:I47" si="27">C47+1</f>
        <v>43373</v>
      </c>
      <c r="E47" s="51">
        <f t="shared" si="27"/>
        <v>43374</v>
      </c>
      <c r="F47" s="51">
        <f t="shared" si="27"/>
        <v>43375</v>
      </c>
      <c r="G47" s="51">
        <f t="shared" si="27"/>
        <v>43376</v>
      </c>
      <c r="H47" s="51">
        <f t="shared" si="27"/>
        <v>43377</v>
      </c>
      <c r="I47" s="51">
        <f t="shared" si="27"/>
        <v>43378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43372</v>
      </c>
      <c r="D77" s="51">
        <f t="shared" ref="D77:I77" si="44">C77+1</f>
        <v>43373</v>
      </c>
      <c r="E77" s="51">
        <f t="shared" si="44"/>
        <v>43374</v>
      </c>
      <c r="F77" s="51">
        <f t="shared" si="44"/>
        <v>43375</v>
      </c>
      <c r="G77" s="51">
        <f t="shared" si="44"/>
        <v>43376</v>
      </c>
      <c r="H77" s="51">
        <f t="shared" si="44"/>
        <v>43377</v>
      </c>
      <c r="I77" s="51">
        <f t="shared" si="44"/>
        <v>43378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5.57</v>
      </c>
      <c r="G80" s="29">
        <v>0</v>
      </c>
      <c r="H80" s="29">
        <v>0</v>
      </c>
      <c r="I80" s="29">
        <v>0</v>
      </c>
      <c r="J80" s="35">
        <f t="shared" si="45"/>
        <v>5.57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0.7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0.7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8.0500000000000007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8.0500000000000007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8.0500000000000007</v>
      </c>
      <c r="E84" s="30">
        <f t="shared" si="46"/>
        <v>0.7</v>
      </c>
      <c r="F84" s="30">
        <f t="shared" si="46"/>
        <v>5.57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14.32</v>
      </c>
      <c r="K84" s="36">
        <f>K80+K82+K83</f>
        <v>0</v>
      </c>
      <c r="N84" s="4">
        <f>16.07-3.7-0.83</f>
        <v>11.540000000000001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15.95</v>
      </c>
      <c r="E85" s="30">
        <f t="shared" si="47"/>
        <v>23.3</v>
      </c>
      <c r="F85" s="30">
        <f t="shared" si="47"/>
        <v>18.43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153.68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0.6645833333333333</v>
      </c>
      <c r="E86" s="42">
        <f t="shared" si="48"/>
        <v>0.97083333333333333</v>
      </c>
      <c r="F86" s="42">
        <f t="shared" si="48"/>
        <v>0.76791666666666669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0.91476190476190478</v>
      </c>
      <c r="K86" s="43">
        <f>(K79-K80-K82-K83)/K79</f>
        <v>1</v>
      </c>
      <c r="L86" s="53">
        <f>AVERAGE(J86,J100)</f>
        <v>0.95738095238095244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0.6645833333333333</v>
      </c>
      <c r="E87" s="42">
        <f t="shared" si="49"/>
        <v>0.97083333333333333</v>
      </c>
      <c r="F87" s="42">
        <f t="shared" si="49"/>
        <v>0.76791666666666669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0.91476190476190478</v>
      </c>
      <c r="K87" s="47">
        <f>(K79-K80-K82-K83-K81)/K79</f>
        <v>1</v>
      </c>
      <c r="L87" s="53">
        <f>AVERAGE(J87,J101)</f>
        <v>0.95738095238095244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1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1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0.6645833333333333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6.6645833333333329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0.6645833333333333</v>
      </c>
      <c r="E91" s="25">
        <f t="shared" si="51"/>
        <v>0.97083333333333333</v>
      </c>
      <c r="F91" s="25">
        <f t="shared" si="51"/>
        <v>0.76791666666666669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0.91476190476190478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  <c r="M104" s="53">
        <f>AVERAGE(J100,J86,J70,J56,J40,J26,J12)</f>
        <v>0.98782312925170068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43372</v>
      </c>
      <c r="D107" s="51">
        <f t="shared" ref="D107:I107" si="61">C107+1</f>
        <v>43373</v>
      </c>
      <c r="E107" s="51">
        <f t="shared" si="61"/>
        <v>43374</v>
      </c>
      <c r="F107" s="51">
        <f t="shared" si="61"/>
        <v>43375</v>
      </c>
      <c r="G107" s="51">
        <f t="shared" si="61"/>
        <v>43376</v>
      </c>
      <c r="H107" s="51">
        <f t="shared" si="61"/>
        <v>43377</v>
      </c>
      <c r="I107" s="51">
        <f t="shared" si="61"/>
        <v>43378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43372</v>
      </c>
      <c r="D123" s="51">
        <f t="shared" ref="D123:I123" si="72">C123+1</f>
        <v>43373</v>
      </c>
      <c r="E123" s="51">
        <f t="shared" si="72"/>
        <v>43374</v>
      </c>
      <c r="F123" s="51">
        <f t="shared" si="72"/>
        <v>43375</v>
      </c>
      <c r="G123" s="51">
        <f t="shared" si="72"/>
        <v>43376</v>
      </c>
      <c r="H123" s="51">
        <f t="shared" si="72"/>
        <v>43377</v>
      </c>
      <c r="I123" s="51">
        <f t="shared" si="72"/>
        <v>43378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0.95738095238095244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0.95738095238095244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77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77"/>
  <dimension ref="A1:P198"/>
  <sheetViews>
    <sheetView showGridLines="0" topLeftCell="A115" zoomScaleNormal="100" workbookViewId="0">
      <selection activeCell="L132" sqref="L13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10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Week40!F1+1</f>
        <v>41</v>
      </c>
      <c r="G1" s="62">
        <f>Week40!G1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Week40!I3+1</f>
        <v>43379</v>
      </c>
      <c r="D3" s="51">
        <f t="shared" ref="D3:I3" si="0">C3+1</f>
        <v>43380</v>
      </c>
      <c r="E3" s="51">
        <f t="shared" si="0"/>
        <v>43381</v>
      </c>
      <c r="F3" s="51">
        <f t="shared" si="0"/>
        <v>43382</v>
      </c>
      <c r="G3" s="51">
        <f t="shared" si="0"/>
        <v>43383</v>
      </c>
      <c r="H3" s="51">
        <f t="shared" si="0"/>
        <v>43384</v>
      </c>
      <c r="I3" s="51">
        <f t="shared" si="0"/>
        <v>43385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13.12</v>
      </c>
      <c r="I6" s="29">
        <v>0</v>
      </c>
      <c r="J6" s="33">
        <f t="shared" si="1"/>
        <v>13.12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0.96865646258503413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13.12</v>
      </c>
      <c r="I10" s="30">
        <f t="shared" si="2"/>
        <v>0</v>
      </c>
      <c r="J10" s="36">
        <f t="shared" si="1"/>
        <v>13.12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10.88</v>
      </c>
      <c r="I11" s="30">
        <f t="shared" si="3"/>
        <v>24</v>
      </c>
      <c r="J11" s="36">
        <f t="shared" si="1"/>
        <v>154.88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0.45333333333333337</v>
      </c>
      <c r="I12" s="42">
        <f t="shared" si="4"/>
        <v>1</v>
      </c>
      <c r="J12" s="43">
        <f t="shared" ref="J12:K12" si="5">(J5-J6-J8-J9)/J5</f>
        <v>0.92190476190476189</v>
      </c>
      <c r="K12" s="43">
        <f t="shared" si="5"/>
        <v>1</v>
      </c>
      <c r="L12" s="53">
        <f>AVERAGE(J12,J26,J40)</f>
        <v>0.92821428571428577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0.45333333333333337</v>
      </c>
      <c r="I13" s="46">
        <f t="shared" si="6"/>
        <v>1</v>
      </c>
      <c r="J13" s="52">
        <f t="shared" ref="J13:K13" si="7">(J5-J6-J8-J9-J7)/J5</f>
        <v>0.92190476190476189</v>
      </c>
      <c r="K13" s="47">
        <f t="shared" si="7"/>
        <v>1</v>
      </c>
      <c r="L13" s="53">
        <f>AVERAGE(J13,J27,J41)</f>
        <v>0.92821428571428577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O14" s="4">
        <f>37+9</f>
        <v>46</v>
      </c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O15" s="4">
        <f>O14/60</f>
        <v>0.76666666666666672</v>
      </c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0.45333333333333337</v>
      </c>
      <c r="I17" s="45">
        <f t="shared" si="9"/>
        <v>1</v>
      </c>
      <c r="J17" s="44">
        <f t="shared" ref="J17:K17" si="10">IF(J14=0,J13,((J5-J6-J8-J9-J7)/J5)/J14)</f>
        <v>0.92190476190476189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11.08</v>
      </c>
      <c r="I20" s="29">
        <v>0</v>
      </c>
      <c r="J20" s="35">
        <f t="shared" si="11"/>
        <v>11.08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11.08</v>
      </c>
      <c r="I24" s="30">
        <f t="shared" si="12"/>
        <v>0</v>
      </c>
      <c r="J24" s="36">
        <f t="shared" si="11"/>
        <v>11.08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12.92</v>
      </c>
      <c r="I25" s="30">
        <f t="shared" si="13"/>
        <v>24</v>
      </c>
      <c r="J25" s="36">
        <f t="shared" si="11"/>
        <v>156.91999999999999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0.53833333333333333</v>
      </c>
      <c r="I26" s="42">
        <f t="shared" si="14"/>
        <v>1</v>
      </c>
      <c r="J26" s="43">
        <f>(J19-J20-J22-J23)/J19</f>
        <v>0.93404761904761902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0.53833333333333333</v>
      </c>
      <c r="I27" s="46">
        <f t="shared" si="15"/>
        <v>1</v>
      </c>
      <c r="J27" s="52">
        <f>(J19-J20-J22-J23-J21)/J19</f>
        <v>0.93404761904761902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0.53833333333333333</v>
      </c>
      <c r="I31" s="45">
        <f t="shared" si="17"/>
        <v>1</v>
      </c>
      <c r="J31" s="44">
        <f t="shared" ref="J31:K31" si="18">IF(J28=0,J27,((J19-J20-J22-J23-J21)/J19)/J28)</f>
        <v>0.93404761904761902</v>
      </c>
      <c r="K31" s="44">
        <f t="shared" si="18"/>
        <v>1</v>
      </c>
      <c r="L31" s="55">
        <f>(J28+J40+J56+J72+J116)/5</f>
        <v>0.58573809523809528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11.98</v>
      </c>
      <c r="I34" s="29">
        <v>0</v>
      </c>
      <c r="J34" s="33">
        <f t="shared" si="19"/>
        <v>11.98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11.98</v>
      </c>
      <c r="I38" s="30">
        <f t="shared" si="20"/>
        <v>0</v>
      </c>
      <c r="J38" s="34">
        <f t="shared" si="19"/>
        <v>11.98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12.02</v>
      </c>
      <c r="I39" s="30">
        <f t="shared" si="21"/>
        <v>24</v>
      </c>
      <c r="J39" s="34">
        <f t="shared" si="19"/>
        <v>156.02000000000001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0.50083333333333335</v>
      </c>
      <c r="I40" s="42">
        <f t="shared" si="22"/>
        <v>1</v>
      </c>
      <c r="J40" s="43">
        <f>(J33-J34-J36-J37)/J33</f>
        <v>0.92869047619047629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0.50083333333333335</v>
      </c>
      <c r="I41" s="46">
        <f t="shared" si="23"/>
        <v>1</v>
      </c>
      <c r="J41" s="52">
        <f>(J33-J34-J36-J37-J35)/J33</f>
        <v>0.92869047619047629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0.50083333333333335</v>
      </c>
      <c r="I45" s="45">
        <f t="shared" si="25"/>
        <v>1</v>
      </c>
      <c r="J45" s="44">
        <f t="shared" ref="J45:K45" si="26">IF(J42=0,J41,((J33-J34-J36-J37-J35)/J33)/J42)</f>
        <v>0.92869047619047629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43379</v>
      </c>
      <c r="D47" s="51">
        <f t="shared" ref="D47:I47" si="27">C47+1</f>
        <v>43380</v>
      </c>
      <c r="E47" s="51">
        <f t="shared" si="27"/>
        <v>43381</v>
      </c>
      <c r="F47" s="51">
        <f t="shared" si="27"/>
        <v>43382</v>
      </c>
      <c r="G47" s="51">
        <f t="shared" si="27"/>
        <v>43383</v>
      </c>
      <c r="H47" s="51">
        <f t="shared" si="27"/>
        <v>43384</v>
      </c>
      <c r="I47" s="51">
        <f t="shared" si="27"/>
        <v>43385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0.99797619047619046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0.99797619047619046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0.68</v>
      </c>
      <c r="H67" s="29">
        <v>0</v>
      </c>
      <c r="I67" s="29">
        <v>0</v>
      </c>
      <c r="J67" s="35">
        <f t="shared" si="36"/>
        <v>0.68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0.68</v>
      </c>
      <c r="H68" s="30">
        <f t="shared" si="37"/>
        <v>0</v>
      </c>
      <c r="I68" s="30">
        <f t="shared" si="37"/>
        <v>0</v>
      </c>
      <c r="J68" s="36">
        <f t="shared" si="36"/>
        <v>0.68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23.32</v>
      </c>
      <c r="H69" s="30">
        <f t="shared" si="38"/>
        <v>24</v>
      </c>
      <c r="I69" s="30">
        <f t="shared" si="38"/>
        <v>24</v>
      </c>
      <c r="J69" s="36">
        <f t="shared" si="36"/>
        <v>167.32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0.97166666666666668</v>
      </c>
      <c r="H70" s="42">
        <f t="shared" si="39"/>
        <v>1</v>
      </c>
      <c r="I70" s="42">
        <f t="shared" si="39"/>
        <v>1</v>
      </c>
      <c r="J70" s="43">
        <f>(J63-J64-J66-J67)/J63</f>
        <v>0.99595238095238092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0.97166666666666668</v>
      </c>
      <c r="H71" s="42">
        <f t="shared" si="40"/>
        <v>1</v>
      </c>
      <c r="I71" s="46">
        <f t="shared" si="40"/>
        <v>1</v>
      </c>
      <c r="J71" s="52">
        <f>(J63-J64-J66-J67-J65)/J63</f>
        <v>0.99595238095238092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1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0.97166666666666668</v>
      </c>
      <c r="H74" s="58">
        <f t="shared" si="41"/>
        <v>1</v>
      </c>
      <c r="I74" s="59">
        <f t="shared" si="41"/>
        <v>1</v>
      </c>
      <c r="J74" s="60">
        <f>SUM(C74:I74)</f>
        <v>6.9716666666666667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0.97166666666666668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0.99595238095238092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43379</v>
      </c>
      <c r="D77" s="51">
        <f t="shared" ref="D77:I77" si="44">C77+1</f>
        <v>43380</v>
      </c>
      <c r="E77" s="51">
        <f t="shared" si="44"/>
        <v>43381</v>
      </c>
      <c r="F77" s="51">
        <f t="shared" si="44"/>
        <v>43382</v>
      </c>
      <c r="G77" s="51">
        <f t="shared" si="44"/>
        <v>43383</v>
      </c>
      <c r="H77" s="51">
        <f t="shared" si="44"/>
        <v>43384</v>
      </c>
      <c r="I77" s="51">
        <f t="shared" si="44"/>
        <v>43385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  <c r="N84" s="4">
        <v>10.23</v>
      </c>
    </row>
    <row r="85" spans="1:16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  <c r="N85" s="4">
        <v>16.07</v>
      </c>
      <c r="O85" s="4">
        <v>5</v>
      </c>
      <c r="P85" s="4">
        <f>42/60</f>
        <v>0.7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6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43379</v>
      </c>
      <c r="D107" s="51">
        <f t="shared" ref="D107:I107" si="61">C107+1</f>
        <v>43380</v>
      </c>
      <c r="E107" s="51">
        <f t="shared" si="61"/>
        <v>43381</v>
      </c>
      <c r="F107" s="51">
        <f t="shared" si="61"/>
        <v>43382</v>
      </c>
      <c r="G107" s="51">
        <f t="shared" si="61"/>
        <v>43383</v>
      </c>
      <c r="H107" s="51">
        <f t="shared" si="61"/>
        <v>43384</v>
      </c>
      <c r="I107" s="51">
        <f t="shared" si="61"/>
        <v>43385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43379</v>
      </c>
      <c r="D123" s="51">
        <f t="shared" ref="D123:I123" si="72">C123+1</f>
        <v>43380</v>
      </c>
      <c r="E123" s="51">
        <f t="shared" si="72"/>
        <v>43381</v>
      </c>
      <c r="F123" s="51">
        <f t="shared" si="72"/>
        <v>43382</v>
      </c>
      <c r="G123" s="51">
        <f t="shared" si="72"/>
        <v>43383</v>
      </c>
      <c r="H123" s="51">
        <f t="shared" si="72"/>
        <v>43384</v>
      </c>
      <c r="I123" s="51">
        <f t="shared" si="72"/>
        <v>43385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8"/>
  <dimension ref="A1:O196"/>
  <sheetViews>
    <sheetView showGridLines="0" topLeftCell="A172" zoomScaleNormal="100" workbookViewId="0">
      <selection activeCell="J196" sqref="J19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Week41!F1+1</f>
        <v>42</v>
      </c>
      <c r="G1" s="62">
        <f>Week41!G1</f>
        <v>2018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Week41!I3+1</f>
        <v>43386</v>
      </c>
      <c r="D3" s="51">
        <f t="shared" ref="D3:I3" si="0">C3+1</f>
        <v>43387</v>
      </c>
      <c r="E3" s="51">
        <f t="shared" si="0"/>
        <v>43388</v>
      </c>
      <c r="F3" s="51">
        <f t="shared" si="0"/>
        <v>43389</v>
      </c>
      <c r="G3" s="51">
        <f t="shared" si="0"/>
        <v>43390</v>
      </c>
      <c r="H3" s="51">
        <f t="shared" si="0"/>
        <v>43391</v>
      </c>
      <c r="I3" s="51">
        <f t="shared" si="0"/>
        <v>43392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AVERAGE(J100,J86,J70,J56,J40,J26,J12)</f>
        <v>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43386</v>
      </c>
      <c r="D47" s="51">
        <f t="shared" ref="D47:I47" si="27">C47+1</f>
        <v>43387</v>
      </c>
      <c r="E47" s="51">
        <f t="shared" si="27"/>
        <v>43388</v>
      </c>
      <c r="F47" s="51">
        <f t="shared" si="27"/>
        <v>43389</v>
      </c>
      <c r="G47" s="51">
        <f t="shared" si="27"/>
        <v>43390</v>
      </c>
      <c r="H47" s="51">
        <f t="shared" si="27"/>
        <v>43391</v>
      </c>
      <c r="I47" s="51">
        <f t="shared" si="27"/>
        <v>43392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43386</v>
      </c>
      <c r="D77" s="51">
        <f t="shared" ref="D77:I77" si="44">C77+1</f>
        <v>43387</v>
      </c>
      <c r="E77" s="51">
        <f t="shared" si="44"/>
        <v>43388</v>
      </c>
      <c r="F77" s="51">
        <f t="shared" si="44"/>
        <v>43389</v>
      </c>
      <c r="G77" s="51">
        <f t="shared" si="44"/>
        <v>43390</v>
      </c>
      <c r="H77" s="51">
        <f t="shared" si="44"/>
        <v>43391</v>
      </c>
      <c r="I77" s="51">
        <f t="shared" si="44"/>
        <v>43392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43386</v>
      </c>
      <c r="D107" s="51">
        <f t="shared" ref="D107:I107" si="61">C107+1</f>
        <v>43387</v>
      </c>
      <c r="E107" s="51">
        <f t="shared" si="61"/>
        <v>43388</v>
      </c>
      <c r="F107" s="51">
        <f t="shared" si="61"/>
        <v>43389</v>
      </c>
      <c r="G107" s="51">
        <f t="shared" si="61"/>
        <v>43390</v>
      </c>
      <c r="H107" s="51">
        <f t="shared" si="61"/>
        <v>43391</v>
      </c>
      <c r="I107" s="51">
        <f t="shared" si="61"/>
        <v>43392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43386</v>
      </c>
      <c r="D123" s="51">
        <f t="shared" ref="D123:I123" si="72">C123+1</f>
        <v>43387</v>
      </c>
      <c r="E123" s="51">
        <f t="shared" si="72"/>
        <v>43388</v>
      </c>
      <c r="F123" s="51">
        <f t="shared" si="72"/>
        <v>43389</v>
      </c>
      <c r="G123" s="51">
        <f t="shared" si="72"/>
        <v>43390</v>
      </c>
      <c r="H123" s="51">
        <f t="shared" si="72"/>
        <v>43391</v>
      </c>
      <c r="I123" s="51">
        <f t="shared" si="72"/>
        <v>43392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83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24</v>
      </c>
      <c r="D144" s="30">
        <f t="shared" si="84"/>
        <v>24</v>
      </c>
      <c r="E144" s="30">
        <f t="shared" si="84"/>
        <v>24</v>
      </c>
      <c r="F144" s="30">
        <f t="shared" si="84"/>
        <v>24</v>
      </c>
      <c r="G144" s="30">
        <f t="shared" si="84"/>
        <v>24</v>
      </c>
      <c r="H144" s="30">
        <f t="shared" si="84"/>
        <v>24</v>
      </c>
      <c r="I144" s="30">
        <f t="shared" si="84"/>
        <v>24</v>
      </c>
      <c r="J144" s="36">
        <f t="shared" si="83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0</v>
      </c>
      <c r="D145" s="30">
        <f t="shared" si="85"/>
        <v>0</v>
      </c>
      <c r="E145" s="30">
        <f t="shared" si="85"/>
        <v>0</v>
      </c>
      <c r="F145" s="30">
        <f t="shared" si="85"/>
        <v>0</v>
      </c>
      <c r="G145" s="30">
        <f t="shared" si="85"/>
        <v>0</v>
      </c>
      <c r="H145" s="30">
        <f t="shared" si="85"/>
        <v>0</v>
      </c>
      <c r="I145" s="30">
        <f t="shared" si="85"/>
        <v>0</v>
      </c>
      <c r="J145" s="36">
        <f t="shared" si="83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86">(D139-D140-D142-D143)/D139</f>
        <v>0</v>
      </c>
      <c r="E146" s="42">
        <f t="shared" si="86"/>
        <v>0</v>
      </c>
      <c r="F146" s="42">
        <f t="shared" si="86"/>
        <v>0</v>
      </c>
      <c r="G146" s="42">
        <f t="shared" si="86"/>
        <v>0</v>
      </c>
      <c r="H146" s="42">
        <f t="shared" si="86"/>
        <v>0</v>
      </c>
      <c r="I146" s="42">
        <f t="shared" si="86"/>
        <v>0</v>
      </c>
      <c r="J146" s="43">
        <f t="shared" ref="J146:K146" si="87">(J139-J140-J142-J143)/J139</f>
        <v>0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79"/>
  <dimension ref="A1:O200"/>
  <sheetViews>
    <sheetView showGridLines="0" zoomScaleNormal="100" workbookViewId="0">
      <selection activeCell="J200" sqref="J20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.7109375" style="4" bestFit="1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Week42!F1+1</f>
        <v>43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Week42!I3+1</f>
        <v>43393</v>
      </c>
      <c r="D3" s="51">
        <f t="shared" ref="D3:I3" si="0">C3+1</f>
        <v>43394</v>
      </c>
      <c r="E3" s="51">
        <f t="shared" si="0"/>
        <v>43395</v>
      </c>
      <c r="F3" s="51">
        <f t="shared" si="0"/>
        <v>43396</v>
      </c>
      <c r="G3" s="51">
        <f t="shared" si="0"/>
        <v>43397</v>
      </c>
      <c r="H3" s="51">
        <f t="shared" si="0"/>
        <v>43398</v>
      </c>
      <c r="I3" s="51">
        <f t="shared" si="0"/>
        <v>43399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0.99602891156462581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43393</v>
      </c>
      <c r="D47" s="51">
        <f t="shared" ref="D47:I47" si="27">C47+1</f>
        <v>43394</v>
      </c>
      <c r="E47" s="51">
        <f t="shared" si="27"/>
        <v>43395</v>
      </c>
      <c r="F47" s="51">
        <f t="shared" si="27"/>
        <v>43396</v>
      </c>
      <c r="G47" s="51">
        <f t="shared" si="27"/>
        <v>43397</v>
      </c>
      <c r="H47" s="51">
        <f t="shared" si="27"/>
        <v>43398</v>
      </c>
      <c r="I47" s="51">
        <f t="shared" si="27"/>
        <v>43399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0.98610119047619049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0.98610119047619049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4.67</v>
      </c>
      <c r="G64" s="29">
        <v>0</v>
      </c>
      <c r="H64" s="29">
        <v>0</v>
      </c>
      <c r="I64" s="29">
        <v>0</v>
      </c>
      <c r="J64" s="35">
        <f t="shared" si="36"/>
        <v>4.67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4.67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4.67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19.329999999999998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163.32999999999998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0.80541666666666656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0.97220238095238098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0.80541666666666656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0.97220238095238098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0.80541666666666656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0.97220238095238098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43393</v>
      </c>
      <c r="D77" s="51">
        <f t="shared" ref="D77:I77" si="44">C77+1</f>
        <v>43394</v>
      </c>
      <c r="E77" s="51">
        <f t="shared" si="44"/>
        <v>43395</v>
      </c>
      <c r="F77" s="51">
        <f t="shared" si="44"/>
        <v>43396</v>
      </c>
      <c r="G77" s="51">
        <f t="shared" si="44"/>
        <v>43397</v>
      </c>
      <c r="H77" s="51">
        <f t="shared" si="44"/>
        <v>43398</v>
      </c>
      <c r="I77" s="51">
        <f t="shared" si="44"/>
        <v>43399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N102" s="53">
        <f>AVERAGE(J100,J86,J70,J56,J40,J26,J12)</f>
        <v>0.99602891156462581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4" ht="13.5" thickTop="1" x14ac:dyDescent="0.2">
      <c r="A107" s="21"/>
      <c r="B107" s="5"/>
      <c r="C107" s="51">
        <f>C77</f>
        <v>43393</v>
      </c>
      <c r="D107" s="51">
        <f t="shared" ref="D107:I107" si="61">C107+1</f>
        <v>43394</v>
      </c>
      <c r="E107" s="51">
        <f t="shared" si="61"/>
        <v>43395</v>
      </c>
      <c r="F107" s="51">
        <f t="shared" si="61"/>
        <v>43396</v>
      </c>
      <c r="G107" s="51">
        <f t="shared" si="61"/>
        <v>43397</v>
      </c>
      <c r="H107" s="51">
        <f t="shared" si="61"/>
        <v>43398</v>
      </c>
      <c r="I107" s="51">
        <f t="shared" si="61"/>
        <v>43399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4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43393</v>
      </c>
      <c r="D123" s="51">
        <f t="shared" ref="D123:I123" si="70">C123+1</f>
        <v>43394</v>
      </c>
      <c r="E123" s="51">
        <f t="shared" si="70"/>
        <v>43395</v>
      </c>
      <c r="F123" s="51">
        <f t="shared" si="70"/>
        <v>43396</v>
      </c>
      <c r="G123" s="51">
        <f t="shared" si="70"/>
        <v>43397</v>
      </c>
      <c r="H123" s="51">
        <f t="shared" si="70"/>
        <v>43398</v>
      </c>
      <c r="I123" s="51">
        <f t="shared" si="70"/>
        <v>43399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3.15</v>
      </c>
      <c r="H126" s="29">
        <v>0</v>
      </c>
      <c r="I126" s="29">
        <v>0</v>
      </c>
      <c r="J126" s="35">
        <f t="shared" si="71"/>
        <v>3.15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f>24-3.15</f>
        <v>20.85</v>
      </c>
      <c r="H127" s="29">
        <v>24</v>
      </c>
      <c r="I127" s="29">
        <v>24</v>
      </c>
      <c r="J127" s="35">
        <f t="shared" si="71"/>
        <v>164.85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3.15</v>
      </c>
      <c r="H130" s="30">
        <f t="shared" si="72"/>
        <v>0</v>
      </c>
      <c r="I130" s="30">
        <f t="shared" si="72"/>
        <v>0</v>
      </c>
      <c r="J130" s="36">
        <f t="shared" si="71"/>
        <v>3.15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20.85</v>
      </c>
      <c r="H131" s="30">
        <f t="shared" si="73"/>
        <v>24</v>
      </c>
      <c r="I131" s="30">
        <f t="shared" si="73"/>
        <v>24</v>
      </c>
      <c r="J131" s="36">
        <f t="shared" si="71"/>
        <v>164.85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0.86875000000000002</v>
      </c>
      <c r="H132" s="42">
        <f t="shared" si="74"/>
        <v>1</v>
      </c>
      <c r="I132" s="42">
        <f t="shared" si="74"/>
        <v>1</v>
      </c>
      <c r="J132" s="43">
        <f t="shared" ref="J132:K132" si="75">(J125-J126-J128-J129)/J125</f>
        <v>0.98124999999999996</v>
      </c>
      <c r="K132" s="43">
        <f t="shared" si="75"/>
        <v>1</v>
      </c>
      <c r="L132" s="53">
        <f>AVERAGE(J132,J146,J160,J174,J188)</f>
        <v>0.88099999999999989</v>
      </c>
      <c r="N132" s="31"/>
    </row>
    <row r="133" spans="1:14" x14ac:dyDescent="0.2">
      <c r="A133" s="14"/>
      <c r="B133" s="38" t="s">
        <v>19</v>
      </c>
      <c r="C133" s="42">
        <f t="shared" ref="C133:I133" si="76">(C125-C126-C128-C129-C127)/C125</f>
        <v>0</v>
      </c>
      <c r="D133" s="42">
        <f t="shared" si="76"/>
        <v>0</v>
      </c>
      <c r="E133" s="42">
        <f t="shared" si="76"/>
        <v>0</v>
      </c>
      <c r="F133" s="42">
        <f t="shared" si="76"/>
        <v>0</v>
      </c>
      <c r="G133" s="42">
        <f t="shared" si="76"/>
        <v>0</v>
      </c>
      <c r="H133" s="42">
        <f t="shared" si="76"/>
        <v>0</v>
      </c>
      <c r="I133" s="46">
        <f t="shared" si="76"/>
        <v>0</v>
      </c>
      <c r="J133" s="52">
        <f t="shared" ref="J133:K133" si="77">(J125-J126-J128-J129-J127)/J125</f>
        <v>0</v>
      </c>
      <c r="K133" s="47">
        <f t="shared" si="77"/>
        <v>1</v>
      </c>
      <c r="L133" s="53">
        <f>AVERAGE(J133,J147,J161,J175,J189)</f>
        <v>-8.5714285714285729E-2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15.45</v>
      </c>
      <c r="G154" s="29">
        <v>24</v>
      </c>
      <c r="H154" s="29">
        <v>24</v>
      </c>
      <c r="I154" s="29">
        <v>24</v>
      </c>
      <c r="J154" s="35">
        <f t="shared" si="91"/>
        <v>87.45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f>24-F154</f>
        <v>8.5500000000000007</v>
      </c>
      <c r="G155" s="29">
        <v>24</v>
      </c>
      <c r="H155" s="29">
        <v>24</v>
      </c>
      <c r="I155" s="29">
        <v>24</v>
      </c>
      <c r="J155" s="35">
        <f t="shared" si="91"/>
        <v>152.55000000000001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15.45</v>
      </c>
      <c r="G158" s="30">
        <f t="shared" si="92"/>
        <v>24</v>
      </c>
      <c r="H158" s="30">
        <f t="shared" si="92"/>
        <v>24</v>
      </c>
      <c r="I158" s="30">
        <f t="shared" si="92"/>
        <v>24</v>
      </c>
      <c r="J158" s="36">
        <f t="shared" si="91"/>
        <v>87.45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8.5500000000000007</v>
      </c>
      <c r="G159" s="30">
        <f t="shared" si="93"/>
        <v>0</v>
      </c>
      <c r="H159" s="30">
        <f t="shared" si="93"/>
        <v>0</v>
      </c>
      <c r="I159" s="30">
        <f t="shared" si="93"/>
        <v>0</v>
      </c>
      <c r="J159" s="36">
        <f t="shared" si="91"/>
        <v>80.55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0.35625000000000001</v>
      </c>
      <c r="G160" s="42">
        <f t="shared" si="94"/>
        <v>0</v>
      </c>
      <c r="H160" s="42">
        <f t="shared" si="94"/>
        <v>0</v>
      </c>
      <c r="I160" s="42">
        <f t="shared" si="94"/>
        <v>0</v>
      </c>
      <c r="J160" s="43">
        <f t="shared" ref="J160:K160" si="95">(J153-J154-J156-J157)/J153</f>
        <v>0.47946428571428568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-1</v>
      </c>
      <c r="H161" s="42">
        <f t="shared" si="96"/>
        <v>-1</v>
      </c>
      <c r="I161" s="46">
        <f t="shared" si="96"/>
        <v>-1</v>
      </c>
      <c r="J161" s="52">
        <f t="shared" ref="J161:K161" si="97">(J153-J154-J156-J157-J155)/J153</f>
        <v>-0.42857142857142866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-1</v>
      </c>
      <c r="H165" s="25">
        <f t="shared" si="99"/>
        <v>-1</v>
      </c>
      <c r="I165" s="45">
        <f t="shared" si="99"/>
        <v>-1</v>
      </c>
      <c r="J165" s="44">
        <f t="shared" ref="J165:K165" si="100">IF(J162=0,J161,((J153-J154-J156-J157-J155)/J153)/J162)</f>
        <v>-0.42857142857142866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4.3</v>
      </c>
      <c r="H168" s="29">
        <v>0</v>
      </c>
      <c r="I168" s="29">
        <v>0</v>
      </c>
      <c r="J168" s="35">
        <f t="shared" si="101"/>
        <v>4.3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f>24-4.3</f>
        <v>19.7</v>
      </c>
      <c r="H169" s="29">
        <v>24</v>
      </c>
      <c r="I169" s="29">
        <v>24</v>
      </c>
      <c r="J169" s="35">
        <f t="shared" si="101"/>
        <v>163.69999999999999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4.3</v>
      </c>
      <c r="H172" s="30">
        <f t="shared" si="102"/>
        <v>0</v>
      </c>
      <c r="I172" s="30">
        <f t="shared" si="102"/>
        <v>0</v>
      </c>
      <c r="J172" s="36">
        <f t="shared" si="101"/>
        <v>4.3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19.7</v>
      </c>
      <c r="H173" s="30">
        <f t="shared" si="103"/>
        <v>24</v>
      </c>
      <c r="I173" s="30">
        <f t="shared" si="103"/>
        <v>24</v>
      </c>
      <c r="J173" s="36">
        <f t="shared" si="101"/>
        <v>163.69999999999999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0.8208333333333333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0.97440476190476188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5.0599999999999996</v>
      </c>
      <c r="G182" s="29">
        <v>0</v>
      </c>
      <c r="H182" s="29">
        <v>0</v>
      </c>
      <c r="I182" s="29">
        <v>0</v>
      </c>
      <c r="J182" s="35">
        <f t="shared" si="111"/>
        <v>5.0599999999999996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f>24-5.06</f>
        <v>18.940000000000001</v>
      </c>
      <c r="G183" s="29">
        <v>24</v>
      </c>
      <c r="H183" s="29">
        <v>24</v>
      </c>
      <c r="I183" s="29">
        <v>24</v>
      </c>
      <c r="J183" s="35">
        <f t="shared" si="111"/>
        <v>162.94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5.0599999999999996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5.0599999999999996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18.940000000000001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162.94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0.78916666666666668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0.9698809523809524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0.90083333333333337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89"/>
  <dimension ref="A1:P196"/>
  <sheetViews>
    <sheetView showGridLines="0" zoomScaleNormal="100" workbookViewId="0">
      <selection activeCell="L201" sqref="L20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Week43!F1+1</f>
        <v>44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69">
        <f>Week43!I3+1</f>
        <v>43400</v>
      </c>
      <c r="D3" s="69">
        <f t="shared" ref="D3:I3" si="0">C3+1</f>
        <v>43401</v>
      </c>
      <c r="E3" s="69">
        <f t="shared" si="0"/>
        <v>43402</v>
      </c>
      <c r="F3" s="69">
        <f t="shared" si="0"/>
        <v>43403</v>
      </c>
      <c r="G3" s="69">
        <f t="shared" si="0"/>
        <v>43404</v>
      </c>
      <c r="H3" s="69">
        <f t="shared" si="0"/>
        <v>43405</v>
      </c>
      <c r="I3" s="69">
        <f t="shared" si="0"/>
        <v>43406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0.99954365079365071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0.99954365079365071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0.39972619047619051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0.23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0.23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0.23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0.23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23.77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167.76999999999998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0.99041666666666661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0.99863095238095245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0.99041666666666661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0.99863095238095245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0.99041666666666661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0.99863095238095245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43400</v>
      </c>
      <c r="D47" s="51">
        <f t="shared" ref="D47:I47" si="27">C47+1</f>
        <v>43401</v>
      </c>
      <c r="E47" s="51">
        <f t="shared" si="27"/>
        <v>43402</v>
      </c>
      <c r="F47" s="51">
        <f t="shared" si="27"/>
        <v>43403</v>
      </c>
      <c r="G47" s="51">
        <f t="shared" si="27"/>
        <v>43404</v>
      </c>
      <c r="H47" s="51">
        <f t="shared" si="27"/>
        <v>43405</v>
      </c>
      <c r="I47" s="51">
        <f t="shared" si="27"/>
        <v>43406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  <c r="N54" s="4" t="s">
        <v>30</v>
      </c>
    </row>
    <row r="55" spans="1:14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  <c r="N55" s="4" t="e">
        <f>N54*350000</f>
        <v>#VALUE!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5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  <c r="O65" s="53">
        <f>AVERAGE(J12,J26,J40,J56,J70,J86,J100)</f>
        <v>0.99967687074829936</v>
      </c>
    </row>
    <row r="66" spans="1:15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5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5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5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  <c r="N69" s="31">
        <f>F64+F50</f>
        <v>0</v>
      </c>
    </row>
    <row r="70" spans="1:15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5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5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5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5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5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5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5" ht="13.5" thickTop="1" x14ac:dyDescent="0.2">
      <c r="A77" s="21"/>
      <c r="B77" s="5"/>
      <c r="C77" s="51">
        <f>C47</f>
        <v>43400</v>
      </c>
      <c r="D77" s="51">
        <f t="shared" ref="D77:I77" si="44">C77+1</f>
        <v>43401</v>
      </c>
      <c r="E77" s="51">
        <f t="shared" si="44"/>
        <v>43402</v>
      </c>
      <c r="F77" s="51">
        <f t="shared" si="44"/>
        <v>43403</v>
      </c>
      <c r="G77" s="51">
        <f t="shared" si="44"/>
        <v>43404</v>
      </c>
      <c r="H77" s="51">
        <f t="shared" si="44"/>
        <v>43405</v>
      </c>
      <c r="I77" s="51">
        <f t="shared" si="44"/>
        <v>43406</v>
      </c>
      <c r="J77" s="20" t="s">
        <v>12</v>
      </c>
      <c r="K77" s="20"/>
    </row>
    <row r="78" spans="1:15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5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5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7.0000000000000007E-2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7.0000000000000007E-2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7.0000000000000007E-2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7.0000000000000007E-2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23.93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167.93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0.99708333333333332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0.99958333333333338</v>
      </c>
      <c r="K86" s="43">
        <f>(K79-K80-K82-K83)/K79</f>
        <v>1</v>
      </c>
      <c r="L86" s="53">
        <f>AVERAGE(J86,J100)</f>
        <v>0.99955357142857149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0.99708333333333332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0.99958333333333338</v>
      </c>
      <c r="K87" s="47">
        <f>(K79-K80-K82-K83-K81)/K79</f>
        <v>1</v>
      </c>
      <c r="L87" s="53">
        <f>AVERAGE(J87,J101)</f>
        <v>0.99955357142857149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0.99708333333333332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0.99958333333333338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6" x14ac:dyDescent="0.2">
      <c r="A97" s="12"/>
      <c r="B97" s="13" t="s">
        <v>17</v>
      </c>
      <c r="C97" s="29">
        <v>0</v>
      </c>
      <c r="D97" s="29">
        <v>0</v>
      </c>
      <c r="E97" s="29">
        <v>0.08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0.08</v>
      </c>
      <c r="K97" s="35">
        <v>0</v>
      </c>
    </row>
    <row r="98" spans="1:16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0.08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0.08</v>
      </c>
      <c r="K98" s="36">
        <f>K94+K96+K97</f>
        <v>0</v>
      </c>
    </row>
    <row r="99" spans="1:16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23.92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167.92000000000002</v>
      </c>
      <c r="K99" s="36">
        <f>K93-K98</f>
        <v>168</v>
      </c>
    </row>
    <row r="100" spans="1:16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0.9966666666666667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0.99952380952380948</v>
      </c>
      <c r="K100" s="43">
        <f>(K93-K94-K96-K97)/K93</f>
        <v>1</v>
      </c>
      <c r="P100" s="53">
        <f>AVERAGE(J100,J86,J70,J56,J40,J26,J12)</f>
        <v>0.99967687074829936</v>
      </c>
    </row>
    <row r="101" spans="1:16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0.9966666666666667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0.99952380952380948</v>
      </c>
      <c r="K101" s="47">
        <f>(K93-K94-K96-K97-K95)/K93</f>
        <v>1</v>
      </c>
    </row>
    <row r="102" spans="1:16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6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  <c r="N103" s="54">
        <f>AVERAGE(C103:M103)</f>
        <v>0</v>
      </c>
    </row>
    <row r="104" spans="1:16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  <c r="N104" s="54">
        <f>AVERAGE(C104:M104)</f>
        <v>2.3333333333333335</v>
      </c>
    </row>
    <row r="105" spans="1:16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0.9966666666666667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0.99952380952380948</v>
      </c>
      <c r="K105" s="44">
        <f t="shared" si="60"/>
        <v>1</v>
      </c>
    </row>
    <row r="106" spans="1:16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6" ht="13.5" thickTop="1" x14ac:dyDescent="0.2">
      <c r="A107" s="21"/>
      <c r="B107" s="5"/>
      <c r="C107" s="51">
        <f>C77</f>
        <v>43400</v>
      </c>
      <c r="D107" s="51">
        <f t="shared" ref="D107:I107" si="61">C107+1</f>
        <v>43401</v>
      </c>
      <c r="E107" s="51">
        <f t="shared" si="61"/>
        <v>43402</v>
      </c>
      <c r="F107" s="51">
        <f t="shared" si="61"/>
        <v>43403</v>
      </c>
      <c r="G107" s="51">
        <f t="shared" si="61"/>
        <v>43404</v>
      </c>
      <c r="H107" s="51">
        <f t="shared" si="61"/>
        <v>43405</v>
      </c>
      <c r="I107" s="51">
        <f t="shared" si="61"/>
        <v>43406</v>
      </c>
      <c r="J107" s="20" t="s">
        <v>12</v>
      </c>
      <c r="K107" s="20"/>
      <c r="M107" s="31"/>
    </row>
    <row r="108" spans="1:16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6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6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6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6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</v>
      </c>
      <c r="K116" s="43">
        <f t="shared" si="6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43400</v>
      </c>
      <c r="D123" s="51">
        <f t="shared" ref="D123:I123" si="72">C123+1</f>
        <v>43401</v>
      </c>
      <c r="E123" s="51">
        <f t="shared" si="72"/>
        <v>43402</v>
      </c>
      <c r="F123" s="51">
        <f t="shared" si="72"/>
        <v>43403</v>
      </c>
      <c r="G123" s="51">
        <f t="shared" si="72"/>
        <v>43404</v>
      </c>
      <c r="H123" s="51">
        <f t="shared" si="72"/>
        <v>43405</v>
      </c>
      <c r="I123" s="51">
        <f t="shared" si="72"/>
        <v>43406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0.61666666666666659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1.6666666666666666E-2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f>24-14</f>
        <v>10</v>
      </c>
      <c r="J154" s="35">
        <f t="shared" si="93"/>
        <v>154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24</v>
      </c>
      <c r="D158" s="30">
        <f t="shared" si="94"/>
        <v>24</v>
      </c>
      <c r="E158" s="30">
        <f t="shared" si="94"/>
        <v>24</v>
      </c>
      <c r="F158" s="30">
        <f t="shared" si="94"/>
        <v>24</v>
      </c>
      <c r="G158" s="30">
        <f t="shared" si="94"/>
        <v>24</v>
      </c>
      <c r="H158" s="30">
        <f t="shared" si="94"/>
        <v>24</v>
      </c>
      <c r="I158" s="30">
        <f t="shared" si="94"/>
        <v>10</v>
      </c>
      <c r="J158" s="36">
        <f t="shared" si="93"/>
        <v>154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0</v>
      </c>
      <c r="D159" s="30">
        <f t="shared" si="95"/>
        <v>0</v>
      </c>
      <c r="E159" s="30">
        <f t="shared" si="95"/>
        <v>0</v>
      </c>
      <c r="F159" s="30">
        <f t="shared" si="95"/>
        <v>0</v>
      </c>
      <c r="G159" s="30">
        <f t="shared" si="95"/>
        <v>0</v>
      </c>
      <c r="H159" s="30">
        <f t="shared" si="95"/>
        <v>0</v>
      </c>
      <c r="I159" s="30">
        <f t="shared" si="95"/>
        <v>14</v>
      </c>
      <c r="J159" s="36">
        <f t="shared" si="93"/>
        <v>14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6">(D153-D154-D156-D157)/D153</f>
        <v>0</v>
      </c>
      <c r="E160" s="42">
        <f t="shared" si="96"/>
        <v>0</v>
      </c>
      <c r="F160" s="42">
        <f t="shared" si="96"/>
        <v>0</v>
      </c>
      <c r="G160" s="42">
        <f t="shared" si="96"/>
        <v>0</v>
      </c>
      <c r="H160" s="42">
        <f t="shared" si="96"/>
        <v>0</v>
      </c>
      <c r="I160" s="42">
        <f t="shared" si="96"/>
        <v>0.58333333333333337</v>
      </c>
      <c r="J160" s="43">
        <f t="shared" ref="J160:K160" si="97">(J153-J154-J156-J157)/J153</f>
        <v>8.3333333333333329E-2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0.58333333333333337</v>
      </c>
      <c r="J161" s="52">
        <f t="shared" ref="J161:K161" si="99">(J153-J154-J156-J157-J155)/J153</f>
        <v>8.3333333333333329E-2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0.58333333333333337</v>
      </c>
      <c r="J165" s="44">
        <f t="shared" ref="J165:K165" si="102">IF(J162=0,J161,((J153-J154-J156-J157-J155)/J153)/J162)</f>
        <v>8.3333333333333329E-2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0.99955357142857149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0.99955357142857149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0.51388888888888895</v>
      </c>
    </row>
  </sheetData>
  <phoneticPr fontId="2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81"/>
  <dimension ref="A1:O196"/>
  <sheetViews>
    <sheetView showGridLines="0" zoomScaleNormal="100" workbookViewId="0">
      <selection activeCell="I184" sqref="I18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Week44!F1+1</f>
        <v>45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Week44!I3+1</f>
        <v>43407</v>
      </c>
      <c r="D3" s="51">
        <f t="shared" ref="D3:I3" si="0">C3+1</f>
        <v>43408</v>
      </c>
      <c r="E3" s="51">
        <f t="shared" si="0"/>
        <v>43409</v>
      </c>
      <c r="F3" s="51">
        <f t="shared" si="0"/>
        <v>43410</v>
      </c>
      <c r="G3" s="51">
        <f t="shared" si="0"/>
        <v>43411</v>
      </c>
      <c r="H3" s="51">
        <f t="shared" si="0"/>
        <v>43412</v>
      </c>
      <c r="I3" s="51">
        <f t="shared" si="0"/>
        <v>43413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0.9994472789115646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O8" s="4">
        <v>0.9865646258503401</v>
      </c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0.99871031746031746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0.99871031746031746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0.39922619047619046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0.65</v>
      </c>
      <c r="G34" s="29">
        <v>0</v>
      </c>
      <c r="H34" s="29">
        <v>0</v>
      </c>
      <c r="I34" s="29">
        <v>0</v>
      </c>
      <c r="J34" s="33">
        <f t="shared" si="19"/>
        <v>0.65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0.65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0.65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23.35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167.35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0.97291666666666676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0.99613095238095239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0.97291666666666676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0.99613095238095239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0.97291666666666676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0.99613095238095239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43407</v>
      </c>
      <c r="D47" s="51">
        <f t="shared" ref="D47:I47" si="27">C47+1</f>
        <v>43408</v>
      </c>
      <c r="E47" s="51">
        <f t="shared" si="27"/>
        <v>43409</v>
      </c>
      <c r="F47" s="51">
        <f t="shared" si="27"/>
        <v>43410</v>
      </c>
      <c r="G47" s="51">
        <f t="shared" si="27"/>
        <v>43411</v>
      </c>
      <c r="H47" s="51">
        <f t="shared" si="27"/>
        <v>43412</v>
      </c>
      <c r="I47" s="51">
        <f t="shared" si="27"/>
        <v>43413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43407</v>
      </c>
      <c r="D77" s="51">
        <f t="shared" ref="D77:I77" si="44">C77+1</f>
        <v>43408</v>
      </c>
      <c r="E77" s="51">
        <f t="shared" si="44"/>
        <v>43409</v>
      </c>
      <c r="F77" s="51">
        <f t="shared" si="44"/>
        <v>43410</v>
      </c>
      <c r="G77" s="51">
        <f t="shared" si="44"/>
        <v>43411</v>
      </c>
      <c r="H77" s="51">
        <f t="shared" si="44"/>
        <v>43412</v>
      </c>
      <c r="I77" s="51">
        <f t="shared" si="44"/>
        <v>43413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43407</v>
      </c>
      <c r="D107" s="51">
        <f t="shared" ref="D107:I107" si="61">C107+1</f>
        <v>43408</v>
      </c>
      <c r="E107" s="51">
        <f t="shared" si="61"/>
        <v>43409</v>
      </c>
      <c r="F107" s="51">
        <f t="shared" si="61"/>
        <v>43410</v>
      </c>
      <c r="G107" s="51">
        <f t="shared" si="61"/>
        <v>43411</v>
      </c>
      <c r="H107" s="51">
        <f t="shared" si="61"/>
        <v>43412</v>
      </c>
      <c r="I107" s="51">
        <f t="shared" si="61"/>
        <v>43413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</v>
      </c>
      <c r="K116" s="43">
        <f t="shared" si="6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43407</v>
      </c>
      <c r="D123" s="51">
        <f t="shared" ref="D123:I123" si="72">C123+1</f>
        <v>43408</v>
      </c>
      <c r="E123" s="51">
        <f t="shared" si="72"/>
        <v>43409</v>
      </c>
      <c r="F123" s="51">
        <f t="shared" si="72"/>
        <v>43410</v>
      </c>
      <c r="G123" s="51">
        <f t="shared" si="72"/>
        <v>43411</v>
      </c>
      <c r="H123" s="51">
        <f t="shared" si="72"/>
        <v>43412</v>
      </c>
      <c r="I123" s="51">
        <f t="shared" si="72"/>
        <v>43413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0.79761904761904767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93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24</v>
      </c>
      <c r="D158" s="30">
        <f t="shared" si="94"/>
        <v>24</v>
      </c>
      <c r="E158" s="30">
        <f t="shared" si="94"/>
        <v>24</v>
      </c>
      <c r="F158" s="30">
        <f t="shared" si="94"/>
        <v>24</v>
      </c>
      <c r="G158" s="30">
        <f t="shared" si="94"/>
        <v>24</v>
      </c>
      <c r="H158" s="30">
        <f t="shared" si="94"/>
        <v>24</v>
      </c>
      <c r="I158" s="30">
        <f t="shared" si="94"/>
        <v>24</v>
      </c>
      <c r="J158" s="36">
        <f t="shared" si="93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0</v>
      </c>
      <c r="D159" s="30">
        <f t="shared" si="95"/>
        <v>0</v>
      </c>
      <c r="E159" s="30">
        <f t="shared" si="95"/>
        <v>0</v>
      </c>
      <c r="F159" s="30">
        <f t="shared" si="95"/>
        <v>0</v>
      </c>
      <c r="G159" s="30">
        <f t="shared" si="95"/>
        <v>0</v>
      </c>
      <c r="H159" s="30">
        <f t="shared" si="95"/>
        <v>0</v>
      </c>
      <c r="I159" s="30">
        <f t="shared" si="95"/>
        <v>0</v>
      </c>
      <c r="J159" s="36">
        <f t="shared" si="93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6">(D153-D154-D156-D157)/D153</f>
        <v>0</v>
      </c>
      <c r="E160" s="42">
        <f t="shared" si="96"/>
        <v>0</v>
      </c>
      <c r="F160" s="42">
        <f t="shared" si="96"/>
        <v>0</v>
      </c>
      <c r="G160" s="42">
        <f t="shared" si="96"/>
        <v>0</v>
      </c>
      <c r="H160" s="42">
        <f t="shared" si="96"/>
        <v>0</v>
      </c>
      <c r="I160" s="42">
        <f t="shared" si="96"/>
        <v>0</v>
      </c>
      <c r="J160" s="43">
        <f t="shared" ref="J160:K160" si="97">(J153-J154-J156-J157)/J153</f>
        <v>0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2</v>
      </c>
      <c r="J182" s="35">
        <f t="shared" si="113"/>
        <v>2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22</v>
      </c>
      <c r="J183" s="35">
        <f t="shared" si="113"/>
        <v>166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2</v>
      </c>
      <c r="J186" s="36">
        <f t="shared" si="113"/>
        <v>2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22</v>
      </c>
      <c r="J187" s="36">
        <f t="shared" si="113"/>
        <v>166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0.91666666666666663</v>
      </c>
      <c r="J188" s="43">
        <f t="shared" ref="J188:K188" si="117">(J181-J182-J184-J185)/J181</f>
        <v>0.98809523809523814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0.66468253968253965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82"/>
  <dimension ref="A1:O194"/>
  <sheetViews>
    <sheetView showGridLines="0" zoomScaleNormal="100" workbookViewId="0">
      <selection activeCell="O6" sqref="O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Week45!F1+1</f>
        <v>46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Week45!I3+1</f>
        <v>43414</v>
      </c>
      <c r="D3" s="51">
        <f t="shared" ref="D3:I3" si="0">C3+1</f>
        <v>43415</v>
      </c>
      <c r="E3" s="51">
        <f t="shared" si="0"/>
        <v>43416</v>
      </c>
      <c r="F3" s="51">
        <f t="shared" si="0"/>
        <v>43417</v>
      </c>
      <c r="G3" s="51">
        <f t="shared" si="0"/>
        <v>43418</v>
      </c>
      <c r="H3" s="51">
        <f t="shared" si="0"/>
        <v>43419</v>
      </c>
      <c r="I3" s="51">
        <f t="shared" si="0"/>
        <v>43420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  <c r="O6" s="53">
        <f>AVERAGE(J12,J26,J40,J56,J70,J86,J100)</f>
        <v>0.99498299319727901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0.99894841269841272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0.99894841269841272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0.59936904761904763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0.53</v>
      </c>
      <c r="G34" s="29">
        <v>0</v>
      </c>
      <c r="H34" s="29">
        <v>0</v>
      </c>
      <c r="I34" s="29">
        <v>0</v>
      </c>
      <c r="J34" s="33">
        <f t="shared" si="19"/>
        <v>0.53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0.53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0.53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23.47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167.47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0.97791666666666666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0.99684523809523806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0.97791666666666666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0.99684523809523806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0.97791666666666666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0.99684523809523806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43414</v>
      </c>
      <c r="D47" s="51">
        <f t="shared" ref="D47:I47" si="27">C47+1</f>
        <v>43415</v>
      </c>
      <c r="E47" s="51">
        <f t="shared" si="27"/>
        <v>43416</v>
      </c>
      <c r="F47" s="51">
        <f t="shared" si="27"/>
        <v>43417</v>
      </c>
      <c r="G47" s="51">
        <f t="shared" si="27"/>
        <v>43418</v>
      </c>
      <c r="H47" s="51">
        <f t="shared" si="27"/>
        <v>43419</v>
      </c>
      <c r="I47" s="51">
        <f t="shared" si="27"/>
        <v>43420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0.98401785714285706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0.98401785714285706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5.37</v>
      </c>
      <c r="G64" s="29">
        <v>0</v>
      </c>
      <c r="H64" s="29">
        <v>0</v>
      </c>
      <c r="I64" s="29">
        <v>0</v>
      </c>
      <c r="J64" s="35">
        <f t="shared" si="36"/>
        <v>5.37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5.37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5.37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18.63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162.63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0.77625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0.96803571428571422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0.77625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0.96803571428571422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0.77625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0.96803571428571422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43414</v>
      </c>
      <c r="D77" s="51">
        <f t="shared" ref="D77:I77" si="44">C77+1</f>
        <v>43415</v>
      </c>
      <c r="E77" s="51">
        <f t="shared" si="44"/>
        <v>43416</v>
      </c>
      <c r="F77" s="51">
        <f t="shared" si="44"/>
        <v>43417</v>
      </c>
      <c r="G77" s="51">
        <f t="shared" si="44"/>
        <v>43418</v>
      </c>
      <c r="H77" s="51">
        <f t="shared" si="44"/>
        <v>43419</v>
      </c>
      <c r="I77" s="51">
        <f t="shared" si="44"/>
        <v>43420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  <c r="O92" s="53">
        <f>AVERAGE(J100,J86,J70,J56,J40,J26,J12)</f>
        <v>0.99498299319727879</v>
      </c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43414</v>
      </c>
      <c r="D107" s="51">
        <f t="shared" ref="D107:I107" si="61">C107+1</f>
        <v>43415</v>
      </c>
      <c r="E107" s="51">
        <f t="shared" si="61"/>
        <v>43416</v>
      </c>
      <c r="F107" s="51">
        <f t="shared" si="61"/>
        <v>43417</v>
      </c>
      <c r="G107" s="51">
        <f t="shared" si="61"/>
        <v>43418</v>
      </c>
      <c r="H107" s="51">
        <f t="shared" si="61"/>
        <v>43419</v>
      </c>
      <c r="I107" s="51">
        <f t="shared" si="61"/>
        <v>43420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43414</v>
      </c>
      <c r="D123" s="51">
        <f t="shared" ref="D123:I123" si="72">C123+1</f>
        <v>43415</v>
      </c>
      <c r="E123" s="51">
        <f t="shared" si="72"/>
        <v>43416</v>
      </c>
      <c r="F123" s="51">
        <f t="shared" si="72"/>
        <v>43417</v>
      </c>
      <c r="G123" s="51">
        <f t="shared" si="72"/>
        <v>43418</v>
      </c>
      <c r="H123" s="51">
        <f t="shared" si="72"/>
        <v>43419</v>
      </c>
      <c r="I123" s="51">
        <f t="shared" si="72"/>
        <v>43420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83"/>
  <dimension ref="A1:O194"/>
  <sheetViews>
    <sheetView showGridLines="0" zoomScaleNormal="100" workbookViewId="0">
      <selection activeCell="G8" sqref="G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31.140625" style="4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Week46!F1+1</f>
        <v>47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Week46!I3+1</f>
        <v>43421</v>
      </c>
      <c r="D3" s="51">
        <f t="shared" ref="D3:I3" si="0">C3+1</f>
        <v>43422</v>
      </c>
      <c r="E3" s="51">
        <f t="shared" si="0"/>
        <v>43423</v>
      </c>
      <c r="F3" s="51">
        <f t="shared" si="0"/>
        <v>43424</v>
      </c>
      <c r="G3" s="51">
        <f t="shared" si="0"/>
        <v>43425</v>
      </c>
      <c r="H3" s="51">
        <f t="shared" si="0"/>
        <v>43426</v>
      </c>
      <c r="I3" s="51">
        <f t="shared" si="0"/>
        <v>43427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72"/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  <c r="N13" s="72"/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72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N15" s="73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  <c r="N16" s="72">
        <f>AVERAGE(J12,J26,J40,J56,J70,J86,J100)</f>
        <v>1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43421</v>
      </c>
      <c r="D47" s="51">
        <f t="shared" ref="D47:I47" si="27">C47+1</f>
        <v>43422</v>
      </c>
      <c r="E47" s="51">
        <f t="shared" si="27"/>
        <v>43423</v>
      </c>
      <c r="F47" s="51">
        <f t="shared" si="27"/>
        <v>43424</v>
      </c>
      <c r="G47" s="51">
        <f t="shared" si="27"/>
        <v>43425</v>
      </c>
      <c r="H47" s="51">
        <f t="shared" si="27"/>
        <v>43426</v>
      </c>
      <c r="I47" s="51">
        <f t="shared" si="27"/>
        <v>43427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43421</v>
      </c>
      <c r="D77" s="51">
        <f t="shared" ref="D77:I77" si="44">C77+1</f>
        <v>43422</v>
      </c>
      <c r="E77" s="51">
        <f t="shared" si="44"/>
        <v>43423</v>
      </c>
      <c r="F77" s="51">
        <f t="shared" si="44"/>
        <v>43424</v>
      </c>
      <c r="G77" s="51">
        <f t="shared" si="44"/>
        <v>43425</v>
      </c>
      <c r="H77" s="51">
        <f t="shared" si="44"/>
        <v>43426</v>
      </c>
      <c r="I77" s="51">
        <f t="shared" si="44"/>
        <v>43427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43421</v>
      </c>
      <c r="D107" s="51">
        <f t="shared" ref="D107:I107" si="61">C107+1</f>
        <v>43422</v>
      </c>
      <c r="E107" s="51">
        <f t="shared" si="61"/>
        <v>43423</v>
      </c>
      <c r="F107" s="51">
        <f t="shared" si="61"/>
        <v>43424</v>
      </c>
      <c r="G107" s="51">
        <f t="shared" si="61"/>
        <v>43425</v>
      </c>
      <c r="H107" s="51">
        <f t="shared" si="61"/>
        <v>43426</v>
      </c>
      <c r="I107" s="51">
        <f t="shared" si="61"/>
        <v>43427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43421</v>
      </c>
      <c r="D123" s="51">
        <f t="shared" ref="D123:I123" si="72">C123+1</f>
        <v>43422</v>
      </c>
      <c r="E123" s="51">
        <f t="shared" si="72"/>
        <v>43423</v>
      </c>
      <c r="F123" s="51">
        <f t="shared" si="72"/>
        <v>43424</v>
      </c>
      <c r="G123" s="51">
        <f t="shared" si="72"/>
        <v>43425</v>
      </c>
      <c r="H123" s="51">
        <f t="shared" si="72"/>
        <v>43426</v>
      </c>
      <c r="I123" s="51">
        <f t="shared" si="72"/>
        <v>43427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84"/>
  <dimension ref="A1:O197"/>
  <sheetViews>
    <sheetView showGridLines="0" zoomScaleNormal="100" workbookViewId="0">
      <selection activeCell="N12" sqref="N1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8.28515625" style="4" bestFit="1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4" t="s">
        <v>28</v>
      </c>
      <c r="B1" s="62"/>
      <c r="C1" s="62"/>
      <c r="D1" s="62"/>
      <c r="E1" s="62"/>
      <c r="F1" s="50">
        <f>Week47!F1+1</f>
        <v>48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Week47!I3+1</f>
        <v>43428</v>
      </c>
      <c r="D3" s="51">
        <f t="shared" ref="D3:I3" si="0">C3+1</f>
        <v>43429</v>
      </c>
      <c r="E3" s="51">
        <f t="shared" si="0"/>
        <v>43430</v>
      </c>
      <c r="F3" s="51">
        <f t="shared" si="0"/>
        <v>43431</v>
      </c>
      <c r="G3" s="51">
        <f t="shared" si="0"/>
        <v>43432</v>
      </c>
      <c r="H3" s="51">
        <f t="shared" si="0"/>
        <v>43433</v>
      </c>
      <c r="I3" s="51">
        <f t="shared" si="0"/>
        <v>43434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0.98644841269841266</v>
      </c>
      <c r="N12" s="53">
        <f>AVERAGE(J12,J26,J40,J56,J70,J86,J100)</f>
        <v>0.99419217687074835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0.98644841269841266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6.83</v>
      </c>
      <c r="I20" s="29">
        <v>0</v>
      </c>
      <c r="J20" s="35">
        <f t="shared" si="11"/>
        <v>6.83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6.83</v>
      </c>
      <c r="I24" s="30">
        <f t="shared" si="12"/>
        <v>0</v>
      </c>
      <c r="J24" s="36">
        <f t="shared" si="11"/>
        <v>6.83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17.170000000000002</v>
      </c>
      <c r="I25" s="30">
        <f t="shared" si="13"/>
        <v>24</v>
      </c>
      <c r="J25" s="36">
        <f t="shared" si="11"/>
        <v>161.17000000000002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0.7154166666666667</v>
      </c>
      <c r="I26" s="42">
        <f t="shared" si="14"/>
        <v>1</v>
      </c>
      <c r="J26" s="43">
        <f>(J19-J20-J22-J23)/J19</f>
        <v>0.95934523809523797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0.7154166666666667</v>
      </c>
      <c r="I27" s="46">
        <f t="shared" si="15"/>
        <v>1</v>
      </c>
      <c r="J27" s="52">
        <f>(J19-J20-J22-J23-J21)/J19</f>
        <v>0.95934523809523797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0.7154166666666667</v>
      </c>
      <c r="I31" s="45">
        <f t="shared" si="17"/>
        <v>1</v>
      </c>
      <c r="J31" s="44">
        <f t="shared" ref="J31:K31" si="18">IF(J28=0,J27,((J19-J20-J22-J23-J21)/J19)/J28)</f>
        <v>0.95934523809523797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43428</v>
      </c>
      <c r="D47" s="51">
        <f t="shared" ref="D47:I47" si="27">C47+1</f>
        <v>43429</v>
      </c>
      <c r="E47" s="51">
        <f t="shared" si="27"/>
        <v>43430</v>
      </c>
      <c r="F47" s="51">
        <f t="shared" si="27"/>
        <v>43431</v>
      </c>
      <c r="G47" s="51">
        <f t="shared" si="27"/>
        <v>43432</v>
      </c>
      <c r="H47" s="51">
        <f t="shared" si="27"/>
        <v>43433</v>
      </c>
      <c r="I47" s="51">
        <f t="shared" si="27"/>
        <v>43434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43428</v>
      </c>
      <c r="D77" s="51">
        <f t="shared" ref="D77:I77" si="44">C77+1</f>
        <v>43429</v>
      </c>
      <c r="E77" s="51">
        <f t="shared" si="44"/>
        <v>43430</v>
      </c>
      <c r="F77" s="51">
        <f t="shared" si="44"/>
        <v>43431</v>
      </c>
      <c r="G77" s="51">
        <f t="shared" si="44"/>
        <v>43432</v>
      </c>
      <c r="H77" s="51">
        <f t="shared" si="44"/>
        <v>43433</v>
      </c>
      <c r="I77" s="51">
        <f t="shared" si="44"/>
        <v>43434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43428</v>
      </c>
      <c r="D107" s="51">
        <f t="shared" ref="D107:I107" si="61">C107+1</f>
        <v>43429</v>
      </c>
      <c r="E107" s="51">
        <f t="shared" si="61"/>
        <v>43430</v>
      </c>
      <c r="F107" s="51">
        <f t="shared" si="61"/>
        <v>43431</v>
      </c>
      <c r="G107" s="51">
        <f t="shared" si="61"/>
        <v>43432</v>
      </c>
      <c r="H107" s="51">
        <f t="shared" si="61"/>
        <v>43433</v>
      </c>
      <c r="I107" s="51">
        <f t="shared" si="61"/>
        <v>43434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43428</v>
      </c>
      <c r="D123" s="51">
        <f t="shared" ref="D123:I123" si="72">C123+1</f>
        <v>43429</v>
      </c>
      <c r="E123" s="51">
        <f t="shared" si="72"/>
        <v>43430</v>
      </c>
      <c r="F123" s="51">
        <f t="shared" si="72"/>
        <v>43431</v>
      </c>
      <c r="G123" s="51">
        <f t="shared" si="72"/>
        <v>43432</v>
      </c>
      <c r="H123" s="51">
        <f t="shared" si="72"/>
        <v>43433</v>
      </c>
      <c r="I123" s="51">
        <f t="shared" si="72"/>
        <v>43434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7" spans="1:11" x14ac:dyDescent="0.2">
      <c r="J197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85"/>
  <dimension ref="A1:O196"/>
  <sheetViews>
    <sheetView showGridLines="0" zoomScaleNormal="100" workbookViewId="0">
      <selection activeCell="N12" sqref="N1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Week48!F1+1</f>
        <v>49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Week48!I3+1</f>
        <v>43435</v>
      </c>
      <c r="D3" s="51">
        <f t="shared" ref="D3:I3" si="0">C3+1</f>
        <v>43436</v>
      </c>
      <c r="E3" s="51">
        <f t="shared" si="0"/>
        <v>43437</v>
      </c>
      <c r="F3" s="51">
        <f t="shared" si="0"/>
        <v>43438</v>
      </c>
      <c r="G3" s="51">
        <f t="shared" si="0"/>
        <v>43439</v>
      </c>
      <c r="H3" s="51">
        <f t="shared" si="0"/>
        <v>43440</v>
      </c>
      <c r="I3" s="51">
        <f t="shared" si="0"/>
        <v>43441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17.75</v>
      </c>
      <c r="I6" s="29">
        <f>47/60</f>
        <v>0.78333333333333333</v>
      </c>
      <c r="J6" s="33">
        <f t="shared" si="1"/>
        <v>18.533333333333335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0.65</v>
      </c>
      <c r="H7" s="29">
        <v>0</v>
      </c>
      <c r="I7" s="29">
        <v>0</v>
      </c>
      <c r="J7" s="33">
        <f t="shared" si="1"/>
        <v>0.65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17.75</v>
      </c>
      <c r="I10" s="30">
        <f t="shared" si="2"/>
        <v>0.78333333333333333</v>
      </c>
      <c r="J10" s="36">
        <f t="shared" si="1"/>
        <v>18.533333333333335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6.25</v>
      </c>
      <c r="I11" s="30">
        <f t="shared" si="3"/>
        <v>23.216666666666665</v>
      </c>
      <c r="J11" s="36">
        <f t="shared" si="1"/>
        <v>149.46666666666667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0.26041666666666669</v>
      </c>
      <c r="I12" s="42">
        <f t="shared" si="4"/>
        <v>0.96736111111111101</v>
      </c>
      <c r="J12" s="43">
        <f t="shared" ref="J12:K12" si="5">(J5-J6-J8-J9)/J5</f>
        <v>0.88968253968253974</v>
      </c>
      <c r="K12" s="43">
        <f t="shared" si="5"/>
        <v>1</v>
      </c>
      <c r="L12" s="53">
        <f>AVERAGE(J12,J26,J40)</f>
        <v>0.96173941798941798</v>
      </c>
      <c r="N12" s="53">
        <f>AVERAGE(J12,J26,J40,J56,J70,J86,J100)</f>
        <v>0.97043083900226768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0.97291666666666676</v>
      </c>
      <c r="H13" s="42">
        <f t="shared" si="6"/>
        <v>0.26041666666666669</v>
      </c>
      <c r="I13" s="46">
        <f t="shared" si="6"/>
        <v>0.96736111111111101</v>
      </c>
      <c r="J13" s="52">
        <f t="shared" ref="J13:K13" si="7">(J5-J6-J8-J9-J7)/J5</f>
        <v>0.88581349206349203</v>
      </c>
      <c r="K13" s="47">
        <f t="shared" si="7"/>
        <v>1</v>
      </c>
      <c r="L13" s="53">
        <f>AVERAGE(J13,J27,J41)</f>
        <v>0.96044973544973544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0.97291666666666676</v>
      </c>
      <c r="H17" s="25">
        <f t="shared" si="9"/>
        <v>0.26041666666666669</v>
      </c>
      <c r="I17" s="45">
        <f t="shared" si="9"/>
        <v>0.96736111111111101</v>
      </c>
      <c r="J17" s="44">
        <f t="shared" ref="J17:K17" si="10">IF(J14=0,J13,((J5-J6-J8-J9-J7)/J5)/J14)</f>
        <v>0.88581349206349203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0.47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0.47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ref="D24" si="13">D20+D22+D23</f>
        <v>0.47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0.47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4">C19-C24</f>
        <v>24</v>
      </c>
      <c r="D25" s="30">
        <f t="shared" ref="D25" si="15">D19-D24</f>
        <v>23.53</v>
      </c>
      <c r="E25" s="30">
        <f t="shared" si="14"/>
        <v>24</v>
      </c>
      <c r="F25" s="30">
        <f t="shared" si="14"/>
        <v>24</v>
      </c>
      <c r="G25" s="30">
        <f t="shared" si="14"/>
        <v>24</v>
      </c>
      <c r="H25" s="30">
        <f t="shared" si="14"/>
        <v>24</v>
      </c>
      <c r="I25" s="30">
        <f t="shared" si="14"/>
        <v>24</v>
      </c>
      <c r="J25" s="36">
        <f t="shared" si="11"/>
        <v>167.53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>((D19-D20-D22-D23)/D19)*100%</f>
        <v>0.98041666666666671</v>
      </c>
      <c r="E26" s="42">
        <f t="shared" ref="E26:I26" si="16">(E19-E20-E22-E23)/E19</f>
        <v>1</v>
      </c>
      <c r="F26" s="42">
        <f t="shared" si="16"/>
        <v>1</v>
      </c>
      <c r="G26" s="42">
        <f t="shared" si="16"/>
        <v>1</v>
      </c>
      <c r="H26" s="42">
        <f t="shared" si="16"/>
        <v>1</v>
      </c>
      <c r="I26" s="42">
        <f t="shared" si="16"/>
        <v>1</v>
      </c>
      <c r="J26" s="43">
        <f>(J19-J20-J22-J23)/J19</f>
        <v>0.99720238095238101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7">(C19-C20-C22-C23-C21)/C19</f>
        <v>1</v>
      </c>
      <c r="D27" s="42">
        <f t="shared" ref="D27" si="18">(D19-D20-D22-D23-D21)/D19</f>
        <v>0.98041666666666671</v>
      </c>
      <c r="E27" s="42">
        <f t="shared" si="17"/>
        <v>1</v>
      </c>
      <c r="F27" s="42">
        <f t="shared" si="17"/>
        <v>1</v>
      </c>
      <c r="G27" s="42">
        <f t="shared" si="17"/>
        <v>1</v>
      </c>
      <c r="H27" s="42">
        <f t="shared" si="17"/>
        <v>1</v>
      </c>
      <c r="I27" s="46">
        <f t="shared" si="17"/>
        <v>1</v>
      </c>
      <c r="J27" s="52">
        <f>(J19-J20-J22-J23-J21)/J19</f>
        <v>0.99720238095238101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1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1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9">IF(C29&lt;1,C19,C19-C20-C21-C22-C23/C29)/24</f>
        <v>1</v>
      </c>
      <c r="D30" s="58">
        <f t="shared" ref="D30" si="20">IF(D29&lt;1,D19,D19-D20-D21-D22-D23/D29)/24</f>
        <v>1</v>
      </c>
      <c r="E30" s="58">
        <f t="shared" si="19"/>
        <v>1</v>
      </c>
      <c r="F30" s="58">
        <f t="shared" si="19"/>
        <v>1</v>
      </c>
      <c r="G30" s="58">
        <f t="shared" si="19"/>
        <v>1</v>
      </c>
      <c r="H30" s="58">
        <f t="shared" si="19"/>
        <v>1</v>
      </c>
      <c r="I30" s="59">
        <f t="shared" si="19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21">IF(C28=0,C27,((C19-C20-C22-C23-C21)/C19)/C28)</f>
        <v>1</v>
      </c>
      <c r="D31" s="25">
        <f t="shared" ref="D31" si="22">IF(D28=0,D27,((D19-D20-D22-D23-D21)/D19)/D28)</f>
        <v>0.98041666666666671</v>
      </c>
      <c r="E31" s="25">
        <f t="shared" si="21"/>
        <v>1</v>
      </c>
      <c r="F31" s="25">
        <f t="shared" si="21"/>
        <v>1</v>
      </c>
      <c r="G31" s="25">
        <f t="shared" si="21"/>
        <v>1</v>
      </c>
      <c r="H31" s="25">
        <f t="shared" si="21"/>
        <v>1</v>
      </c>
      <c r="I31" s="45">
        <f t="shared" si="21"/>
        <v>1</v>
      </c>
      <c r="J31" s="44">
        <f t="shared" ref="J31:K31" si="23">IF(J28=0,J27,((J19-J20-J22-J23-J21)/J19)/J28)</f>
        <v>0.99720238095238101</v>
      </c>
      <c r="K31" s="44">
        <f t="shared" si="23"/>
        <v>1</v>
      </c>
      <c r="L31" s="55">
        <f>(J28+J40+J56+J72+J116)/5</f>
        <v>0.79966666666666664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24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24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24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24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0.28000000000000003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24"/>
        <v>0.28000000000000003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5">C34+C36+C37</f>
        <v>0</v>
      </c>
      <c r="D38" s="30">
        <f t="shared" ref="D38" si="26">D34+D36+D37</f>
        <v>0.28000000000000003</v>
      </c>
      <c r="E38" s="30">
        <f t="shared" si="25"/>
        <v>0</v>
      </c>
      <c r="F38" s="30">
        <f t="shared" si="25"/>
        <v>0</v>
      </c>
      <c r="G38" s="30">
        <f t="shared" si="25"/>
        <v>0</v>
      </c>
      <c r="H38" s="30">
        <f t="shared" si="25"/>
        <v>0</v>
      </c>
      <c r="I38" s="30">
        <f t="shared" si="25"/>
        <v>0</v>
      </c>
      <c r="J38" s="34">
        <f t="shared" si="24"/>
        <v>0.28000000000000003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7">C33-C38</f>
        <v>24</v>
      </c>
      <c r="D39" s="30">
        <f t="shared" ref="D39" si="28">D33-D38</f>
        <v>23.72</v>
      </c>
      <c r="E39" s="30">
        <f t="shared" si="27"/>
        <v>24</v>
      </c>
      <c r="F39" s="30">
        <f t="shared" si="27"/>
        <v>24</v>
      </c>
      <c r="G39" s="30">
        <f t="shared" si="27"/>
        <v>24</v>
      </c>
      <c r="H39" s="30">
        <f t="shared" si="27"/>
        <v>24</v>
      </c>
      <c r="I39" s="30">
        <f t="shared" si="27"/>
        <v>24</v>
      </c>
      <c r="J39" s="34">
        <f t="shared" si="24"/>
        <v>167.72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>((D33-D34-D36-D37)/D33)*100%</f>
        <v>0.98833333333333329</v>
      </c>
      <c r="E40" s="42">
        <f t="shared" ref="E40:I40" si="29">(E33-E34-E36-E37)/E33</f>
        <v>1</v>
      </c>
      <c r="F40" s="42">
        <f t="shared" si="29"/>
        <v>1</v>
      </c>
      <c r="G40" s="42">
        <f t="shared" si="29"/>
        <v>1</v>
      </c>
      <c r="H40" s="42">
        <f t="shared" si="29"/>
        <v>1</v>
      </c>
      <c r="I40" s="42">
        <f t="shared" si="29"/>
        <v>1</v>
      </c>
      <c r="J40" s="43">
        <f>(J33-J34-J36-J37)/J33</f>
        <v>0.99833333333333329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30">(C33-C34-C36-C37-C35)/C33</f>
        <v>1</v>
      </c>
      <c r="D41" s="42">
        <f t="shared" ref="D41" si="31">(D33-D34-D36-D37-D35)/D33</f>
        <v>0.98833333333333329</v>
      </c>
      <c r="E41" s="42">
        <f t="shared" si="30"/>
        <v>1</v>
      </c>
      <c r="F41" s="42">
        <f t="shared" si="30"/>
        <v>1</v>
      </c>
      <c r="G41" s="42">
        <f t="shared" si="30"/>
        <v>1</v>
      </c>
      <c r="H41" s="42">
        <f t="shared" si="30"/>
        <v>1</v>
      </c>
      <c r="I41" s="46">
        <f t="shared" si="30"/>
        <v>1</v>
      </c>
      <c r="J41" s="52">
        <f>(J33-J34-J36-J37-J35)/J33</f>
        <v>0.99833333333333329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1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1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32">IF(C43&lt;1,C33,C33-C34-C35-C36-C37/C43)/24</f>
        <v>1</v>
      </c>
      <c r="D44" s="58">
        <f t="shared" si="32"/>
        <v>1</v>
      </c>
      <c r="E44" s="58">
        <f t="shared" si="32"/>
        <v>1</v>
      </c>
      <c r="F44" s="58">
        <f t="shared" si="32"/>
        <v>1</v>
      </c>
      <c r="G44" s="58">
        <f t="shared" si="32"/>
        <v>1</v>
      </c>
      <c r="H44" s="58">
        <f t="shared" si="32"/>
        <v>1</v>
      </c>
      <c r="I44" s="59">
        <f t="shared" si="32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33">IF(C42=0,C41,((C33-C34-C36-C37-C35)/C33)/C42)</f>
        <v>1</v>
      </c>
      <c r="D45" s="25">
        <f t="shared" si="33"/>
        <v>0.98833333333333329</v>
      </c>
      <c r="E45" s="25">
        <f t="shared" si="33"/>
        <v>1</v>
      </c>
      <c r="F45" s="25">
        <f t="shared" si="33"/>
        <v>1</v>
      </c>
      <c r="G45" s="25">
        <f t="shared" si="33"/>
        <v>1</v>
      </c>
      <c r="H45" s="25">
        <f t="shared" si="33"/>
        <v>1</v>
      </c>
      <c r="I45" s="45">
        <f t="shared" si="33"/>
        <v>1</v>
      </c>
      <c r="J45" s="44">
        <f t="shared" ref="J45:K45" si="34">IF(J42=0,J41,((J33-J34-J36-J37-J35)/J33)/J42)</f>
        <v>0.99833333333333329</v>
      </c>
      <c r="K45" s="44">
        <f t="shared" si="34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43435</v>
      </c>
      <c r="D47" s="51">
        <f t="shared" ref="D47:I47" si="35">C47+1</f>
        <v>43436</v>
      </c>
      <c r="E47" s="51">
        <f t="shared" si="35"/>
        <v>43437</v>
      </c>
      <c r="F47" s="51">
        <f t="shared" si="35"/>
        <v>43438</v>
      </c>
      <c r="G47" s="51">
        <f t="shared" si="35"/>
        <v>43439</v>
      </c>
      <c r="H47" s="51">
        <f t="shared" si="35"/>
        <v>43440</v>
      </c>
      <c r="I47" s="51">
        <f t="shared" si="35"/>
        <v>43441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36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36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36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36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36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37">C50+C52+C53</f>
        <v>0</v>
      </c>
      <c r="D54" s="30">
        <f t="shared" si="37"/>
        <v>0</v>
      </c>
      <c r="E54" s="30">
        <f t="shared" si="37"/>
        <v>0</v>
      </c>
      <c r="F54" s="30">
        <f t="shared" si="37"/>
        <v>0</v>
      </c>
      <c r="G54" s="30">
        <f t="shared" si="37"/>
        <v>0</v>
      </c>
      <c r="H54" s="30">
        <f t="shared" si="37"/>
        <v>0</v>
      </c>
      <c r="I54" s="30">
        <f t="shared" si="37"/>
        <v>0</v>
      </c>
      <c r="J54" s="36">
        <f t="shared" si="36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8">C49-C54</f>
        <v>24</v>
      </c>
      <c r="D55" s="30">
        <f t="shared" si="38"/>
        <v>24</v>
      </c>
      <c r="E55" s="30">
        <f t="shared" si="38"/>
        <v>24</v>
      </c>
      <c r="F55" s="30">
        <f t="shared" si="38"/>
        <v>24</v>
      </c>
      <c r="G55" s="30">
        <f t="shared" si="38"/>
        <v>24</v>
      </c>
      <c r="H55" s="30">
        <f t="shared" si="38"/>
        <v>24</v>
      </c>
      <c r="I55" s="30">
        <f t="shared" si="38"/>
        <v>24</v>
      </c>
      <c r="J55" s="36">
        <f t="shared" si="36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9">(D49-D50-D52-D53)/D49</f>
        <v>1</v>
      </c>
      <c r="E56" s="42">
        <f t="shared" si="39"/>
        <v>1</v>
      </c>
      <c r="F56" s="42">
        <f t="shared" si="39"/>
        <v>1</v>
      </c>
      <c r="G56" s="42">
        <f t="shared" si="39"/>
        <v>1</v>
      </c>
      <c r="H56" s="42">
        <f t="shared" si="39"/>
        <v>1</v>
      </c>
      <c r="I56" s="42">
        <f t="shared" si="39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0.95449404761904766</v>
      </c>
    </row>
    <row r="57" spans="1:12" x14ac:dyDescent="0.2">
      <c r="A57" s="14"/>
      <c r="B57" s="38" t="s">
        <v>19</v>
      </c>
      <c r="C57" s="42">
        <f t="shared" ref="C57:I57" si="40">(C49-C50-C52-C53-C51)/C49</f>
        <v>1</v>
      </c>
      <c r="D57" s="42">
        <f t="shared" si="40"/>
        <v>1</v>
      </c>
      <c r="E57" s="42">
        <f t="shared" si="40"/>
        <v>1</v>
      </c>
      <c r="F57" s="42">
        <f t="shared" si="40"/>
        <v>1</v>
      </c>
      <c r="G57" s="42">
        <f t="shared" si="40"/>
        <v>1</v>
      </c>
      <c r="H57" s="42">
        <f t="shared" si="40"/>
        <v>1</v>
      </c>
      <c r="I57" s="46">
        <f t="shared" si="40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0.95351190476190473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41">IF(C59&lt;1,C49,C49-C50-C51-C52-C53/C59)/24</f>
        <v>1</v>
      </c>
      <c r="D60" s="58">
        <f t="shared" si="41"/>
        <v>1</v>
      </c>
      <c r="E60" s="58">
        <f t="shared" si="41"/>
        <v>1</v>
      </c>
      <c r="F60" s="58">
        <f t="shared" si="41"/>
        <v>1</v>
      </c>
      <c r="G60" s="58">
        <f t="shared" si="41"/>
        <v>1</v>
      </c>
      <c r="H60" s="58">
        <f t="shared" si="41"/>
        <v>1</v>
      </c>
      <c r="I60" s="59">
        <f t="shared" si="41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42">IF(C58=0,C57,((C49-C50-C52-C53-C51)/C49)/C58)</f>
        <v>1</v>
      </c>
      <c r="D61" s="25">
        <f t="shared" si="42"/>
        <v>1</v>
      </c>
      <c r="E61" s="25">
        <f t="shared" si="42"/>
        <v>1</v>
      </c>
      <c r="F61" s="25">
        <f t="shared" si="42"/>
        <v>1</v>
      </c>
      <c r="G61" s="25">
        <f t="shared" si="42"/>
        <v>1</v>
      </c>
      <c r="H61" s="25">
        <f t="shared" si="42"/>
        <v>1</v>
      </c>
      <c r="I61" s="45">
        <f t="shared" si="42"/>
        <v>1</v>
      </c>
      <c r="J61" s="44">
        <f t="shared" ref="J61:K61" si="43">IF(J58=0,J57,((J49-J50-J52-J53-J51)/J49)/J58)</f>
        <v>1</v>
      </c>
      <c r="K61" s="44">
        <f t="shared" si="43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44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44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0.33</v>
      </c>
      <c r="H65" s="29">
        <v>0</v>
      </c>
      <c r="I65" s="29">
        <v>0</v>
      </c>
      <c r="J65" s="35">
        <f t="shared" si="44"/>
        <v>0.33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44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30">
        <v>4.46</v>
      </c>
      <c r="F67" s="29">
        <v>10.83</v>
      </c>
      <c r="G67" s="29">
        <v>0</v>
      </c>
      <c r="H67" s="29">
        <v>0</v>
      </c>
      <c r="I67" s="29">
        <v>0</v>
      </c>
      <c r="J67" s="35">
        <f t="shared" si="44"/>
        <v>15.29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45">C64+C66+C67</f>
        <v>0</v>
      </c>
      <c r="D68" s="30">
        <f t="shared" si="45"/>
        <v>0</v>
      </c>
      <c r="E68" s="30">
        <f t="shared" si="45"/>
        <v>4.46</v>
      </c>
      <c r="F68" s="30">
        <f t="shared" si="45"/>
        <v>10.83</v>
      </c>
      <c r="G68" s="30">
        <f t="shared" si="45"/>
        <v>0</v>
      </c>
      <c r="H68" s="30">
        <f t="shared" si="45"/>
        <v>0</v>
      </c>
      <c r="I68" s="30">
        <f t="shared" si="45"/>
        <v>0</v>
      </c>
      <c r="J68" s="36">
        <f t="shared" si="44"/>
        <v>15.29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46">C63-C68</f>
        <v>24</v>
      </c>
      <c r="D69" s="30">
        <f t="shared" si="46"/>
        <v>24</v>
      </c>
      <c r="E69" s="30">
        <f t="shared" si="46"/>
        <v>19.54</v>
      </c>
      <c r="F69" s="30">
        <f t="shared" si="46"/>
        <v>13.17</v>
      </c>
      <c r="G69" s="30">
        <f t="shared" si="46"/>
        <v>24</v>
      </c>
      <c r="H69" s="30">
        <f t="shared" si="46"/>
        <v>24</v>
      </c>
      <c r="I69" s="30">
        <f t="shared" si="46"/>
        <v>24</v>
      </c>
      <c r="J69" s="36">
        <f t="shared" si="44"/>
        <v>152.70999999999998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47">(D63-D64-D66-D67)/D63</f>
        <v>1</v>
      </c>
      <c r="E70" s="42">
        <f t="shared" si="47"/>
        <v>0.81416666666666659</v>
      </c>
      <c r="F70" s="42">
        <f t="shared" si="47"/>
        <v>0.54874999999999996</v>
      </c>
      <c r="G70" s="42">
        <f t="shared" si="47"/>
        <v>1</v>
      </c>
      <c r="H70" s="42">
        <f t="shared" si="47"/>
        <v>1</v>
      </c>
      <c r="I70" s="42">
        <f t="shared" si="47"/>
        <v>1</v>
      </c>
      <c r="J70" s="43">
        <f>(J63-J64-J66-J67)/J63</f>
        <v>0.90898809523809532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8">(C63-C64-C66-C67-C65)/C63</f>
        <v>1</v>
      </c>
      <c r="D71" s="42">
        <f t="shared" si="48"/>
        <v>1</v>
      </c>
      <c r="E71" s="42">
        <f t="shared" si="48"/>
        <v>0.81416666666666659</v>
      </c>
      <c r="F71" s="42">
        <f t="shared" si="48"/>
        <v>0.54874999999999996</v>
      </c>
      <c r="G71" s="42">
        <f t="shared" si="48"/>
        <v>0.98625000000000007</v>
      </c>
      <c r="H71" s="42">
        <f t="shared" si="48"/>
        <v>1</v>
      </c>
      <c r="I71" s="46">
        <f t="shared" si="48"/>
        <v>1</v>
      </c>
      <c r="J71" s="52">
        <f>(J63-J64-J66-J67-J65)/J63</f>
        <v>0.90702380952380945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1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9">IF(C73&lt;1,C63,C63-C64-C65-C66-C67/C73)/24</f>
        <v>1</v>
      </c>
      <c r="D74" s="58">
        <f t="shared" si="49"/>
        <v>1</v>
      </c>
      <c r="E74" s="58">
        <f t="shared" si="49"/>
        <v>0.81416666666666659</v>
      </c>
      <c r="F74" s="58">
        <f t="shared" si="49"/>
        <v>1</v>
      </c>
      <c r="G74" s="58">
        <f t="shared" si="49"/>
        <v>1</v>
      </c>
      <c r="H74" s="58">
        <f t="shared" si="49"/>
        <v>1</v>
      </c>
      <c r="I74" s="59">
        <f t="shared" si="49"/>
        <v>1</v>
      </c>
      <c r="J74" s="60">
        <f>SUM(C74:I74)</f>
        <v>6.8141666666666669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50">IF(C72=0,C71,((C63-C64-C66-C67-C65)/C63)/C72)</f>
        <v>1</v>
      </c>
      <c r="D75" s="25">
        <f t="shared" si="50"/>
        <v>1</v>
      </c>
      <c r="E75" s="25">
        <f t="shared" si="50"/>
        <v>0.81416666666666659</v>
      </c>
      <c r="F75" s="25">
        <f t="shared" si="50"/>
        <v>0.54874999999999996</v>
      </c>
      <c r="G75" s="25">
        <f t="shared" si="50"/>
        <v>0.98625000000000007</v>
      </c>
      <c r="H75" s="25">
        <f t="shared" si="50"/>
        <v>1</v>
      </c>
      <c r="I75" s="45">
        <f t="shared" si="50"/>
        <v>1</v>
      </c>
      <c r="J75" s="44">
        <f t="shared" ref="J75:K75" si="51">IF(J72=0,J71,((J63-J64-J66-J67-J65)/J63)/J72)</f>
        <v>0.90702380952380945</v>
      </c>
      <c r="K75" s="44">
        <f t="shared" si="5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43435</v>
      </c>
      <c r="D77" s="51">
        <f t="shared" ref="D77:I77" si="52">C77+1</f>
        <v>43436</v>
      </c>
      <c r="E77" s="51">
        <f t="shared" si="52"/>
        <v>43437</v>
      </c>
      <c r="F77" s="51">
        <f t="shared" si="52"/>
        <v>43438</v>
      </c>
      <c r="G77" s="51">
        <f t="shared" si="52"/>
        <v>43439</v>
      </c>
      <c r="H77" s="51">
        <f t="shared" si="52"/>
        <v>43440</v>
      </c>
      <c r="I77" s="51">
        <f t="shared" si="52"/>
        <v>43441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5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53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53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5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5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54">C80+C82+C83</f>
        <v>0</v>
      </c>
      <c r="D84" s="30">
        <f t="shared" si="54"/>
        <v>0</v>
      </c>
      <c r="E84" s="30">
        <f t="shared" si="54"/>
        <v>0</v>
      </c>
      <c r="F84" s="30">
        <f t="shared" si="54"/>
        <v>0</v>
      </c>
      <c r="G84" s="30">
        <f t="shared" si="54"/>
        <v>0</v>
      </c>
      <c r="H84" s="30">
        <f t="shared" si="54"/>
        <v>0</v>
      </c>
      <c r="I84" s="30">
        <f t="shared" si="54"/>
        <v>0</v>
      </c>
      <c r="J84" s="36">
        <f t="shared" si="53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55">C79-C84</f>
        <v>24</v>
      </c>
      <c r="D85" s="30">
        <f t="shared" si="55"/>
        <v>24</v>
      </c>
      <c r="E85" s="30">
        <f t="shared" si="55"/>
        <v>24</v>
      </c>
      <c r="F85" s="30">
        <f t="shared" si="55"/>
        <v>24</v>
      </c>
      <c r="G85" s="30">
        <f t="shared" si="55"/>
        <v>24</v>
      </c>
      <c r="H85" s="30">
        <f t="shared" si="55"/>
        <v>24</v>
      </c>
      <c r="I85" s="30">
        <f t="shared" si="55"/>
        <v>24</v>
      </c>
      <c r="J85" s="36">
        <f t="shared" si="53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56">(D79-D80-D82-D83)/D79</f>
        <v>1</v>
      </c>
      <c r="E86" s="42">
        <f t="shared" si="56"/>
        <v>1</v>
      </c>
      <c r="F86" s="42">
        <f t="shared" si="56"/>
        <v>1</v>
      </c>
      <c r="G86" s="42">
        <f t="shared" si="56"/>
        <v>1</v>
      </c>
      <c r="H86" s="42">
        <f t="shared" si="56"/>
        <v>1</v>
      </c>
      <c r="I86" s="42">
        <f t="shared" si="56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0.99940476190476191</v>
      </c>
    </row>
    <row r="87" spans="1:12" x14ac:dyDescent="0.2">
      <c r="A87" s="14"/>
      <c r="B87" s="38" t="s">
        <v>19</v>
      </c>
      <c r="C87" s="42">
        <f t="shared" ref="C87:I87" si="57">(C79-C80-C82-C83-C81)/C79</f>
        <v>1</v>
      </c>
      <c r="D87" s="42">
        <f t="shared" si="57"/>
        <v>1</v>
      </c>
      <c r="E87" s="42">
        <f t="shared" si="57"/>
        <v>1</v>
      </c>
      <c r="F87" s="42">
        <f t="shared" si="57"/>
        <v>1</v>
      </c>
      <c r="G87" s="42">
        <f t="shared" si="57"/>
        <v>1</v>
      </c>
      <c r="H87" s="42">
        <f t="shared" si="57"/>
        <v>1</v>
      </c>
      <c r="I87" s="46">
        <f t="shared" si="57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0.99940476190476191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8">IF(C89&lt;1,C79,C79-C80-C81-C82-C83/C89)/24</f>
        <v>1</v>
      </c>
      <c r="D90" s="58">
        <f t="shared" si="58"/>
        <v>1</v>
      </c>
      <c r="E90" s="58">
        <f t="shared" si="58"/>
        <v>1</v>
      </c>
      <c r="F90" s="58">
        <f t="shared" si="58"/>
        <v>1</v>
      </c>
      <c r="G90" s="58">
        <f t="shared" si="58"/>
        <v>1</v>
      </c>
      <c r="H90" s="58">
        <f t="shared" si="58"/>
        <v>1</v>
      </c>
      <c r="I90" s="59">
        <f t="shared" si="58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9">IF(C88=0,C87,((C79-C80-C82-C83-C81)/C79)/C88)</f>
        <v>1</v>
      </c>
      <c r="D91" s="25">
        <f t="shared" si="59"/>
        <v>1</v>
      </c>
      <c r="E91" s="25">
        <f t="shared" si="59"/>
        <v>1</v>
      </c>
      <c r="F91" s="25">
        <f t="shared" si="59"/>
        <v>1</v>
      </c>
      <c r="G91" s="25">
        <f t="shared" si="59"/>
        <v>1</v>
      </c>
      <c r="H91" s="25">
        <f t="shared" si="59"/>
        <v>1</v>
      </c>
      <c r="I91" s="45">
        <f t="shared" si="59"/>
        <v>1</v>
      </c>
      <c r="J91" s="44">
        <f t="shared" ref="J91:K91" si="60">IF(J88=0,J87,((J79-J80-J82-J83-J81)/J79)/J88)</f>
        <v>1</v>
      </c>
      <c r="K91" s="44">
        <f t="shared" si="60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61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61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61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61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0.2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61"/>
        <v>0.2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62">C94+C96+C97</f>
        <v>0</v>
      </c>
      <c r="D98" s="30">
        <f t="shared" si="62"/>
        <v>0.2</v>
      </c>
      <c r="E98" s="30">
        <f t="shared" si="62"/>
        <v>0</v>
      </c>
      <c r="F98" s="30">
        <f t="shared" si="62"/>
        <v>0</v>
      </c>
      <c r="G98" s="30">
        <f t="shared" si="62"/>
        <v>0</v>
      </c>
      <c r="H98" s="30">
        <f t="shared" si="62"/>
        <v>0</v>
      </c>
      <c r="I98" s="30">
        <f t="shared" si="62"/>
        <v>0</v>
      </c>
      <c r="J98" s="36">
        <f t="shared" si="61"/>
        <v>0.2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63">C93-C98</f>
        <v>24</v>
      </c>
      <c r="D99" s="30">
        <f t="shared" si="63"/>
        <v>23.8</v>
      </c>
      <c r="E99" s="30">
        <f t="shared" si="63"/>
        <v>24</v>
      </c>
      <c r="F99" s="30">
        <f t="shared" si="63"/>
        <v>24</v>
      </c>
      <c r="G99" s="30">
        <f t="shared" si="63"/>
        <v>24</v>
      </c>
      <c r="H99" s="30">
        <f t="shared" si="63"/>
        <v>24</v>
      </c>
      <c r="I99" s="30">
        <f t="shared" si="63"/>
        <v>24</v>
      </c>
      <c r="J99" s="36">
        <f t="shared" si="61"/>
        <v>167.8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64">(D93-D94-D96-D97)/D93</f>
        <v>0.9916666666666667</v>
      </c>
      <c r="E100" s="42">
        <f t="shared" si="64"/>
        <v>1</v>
      </c>
      <c r="F100" s="42">
        <f t="shared" si="64"/>
        <v>1</v>
      </c>
      <c r="G100" s="42">
        <f t="shared" si="64"/>
        <v>1</v>
      </c>
      <c r="H100" s="42">
        <f t="shared" si="64"/>
        <v>1</v>
      </c>
      <c r="I100" s="42">
        <f t="shared" si="64"/>
        <v>1</v>
      </c>
      <c r="J100" s="43">
        <f>(J93-J94-J96-J97)/J93</f>
        <v>0.99880952380952392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65">(C93-C94-C96-C97-C95)/C93</f>
        <v>1</v>
      </c>
      <c r="D101" s="42">
        <f t="shared" si="65"/>
        <v>0.9916666666666667</v>
      </c>
      <c r="E101" s="42">
        <f t="shared" si="65"/>
        <v>1</v>
      </c>
      <c r="F101" s="42">
        <f t="shared" si="65"/>
        <v>1</v>
      </c>
      <c r="G101" s="42">
        <f t="shared" si="65"/>
        <v>1</v>
      </c>
      <c r="H101" s="42">
        <f t="shared" si="65"/>
        <v>1</v>
      </c>
      <c r="I101" s="46">
        <f t="shared" si="65"/>
        <v>1</v>
      </c>
      <c r="J101" s="52">
        <f>(J93-J94-J96-J97-J95)/J93</f>
        <v>0.99880952380952392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1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66">IF(C103&lt;1,C93,C93-C94-C95-C96-C97/C103)/24</f>
        <v>1</v>
      </c>
      <c r="D104" s="58">
        <f t="shared" si="66"/>
        <v>1</v>
      </c>
      <c r="E104" s="58">
        <f t="shared" si="66"/>
        <v>1</v>
      </c>
      <c r="F104" s="58">
        <f t="shared" si="66"/>
        <v>1</v>
      </c>
      <c r="G104" s="58">
        <f t="shared" si="66"/>
        <v>1</v>
      </c>
      <c r="H104" s="58">
        <f t="shared" si="66"/>
        <v>1</v>
      </c>
      <c r="I104" s="59">
        <f t="shared" si="66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67">IF(C102=0,C101,((C93-C94-C96-C97-C95)/C93)/C102)</f>
        <v>1</v>
      </c>
      <c r="D105" s="25">
        <f t="shared" si="67"/>
        <v>0.9916666666666667</v>
      </c>
      <c r="E105" s="25">
        <f t="shared" si="67"/>
        <v>1</v>
      </c>
      <c r="F105" s="25">
        <f t="shared" si="67"/>
        <v>1</v>
      </c>
      <c r="G105" s="25">
        <f t="shared" si="67"/>
        <v>1</v>
      </c>
      <c r="H105" s="25">
        <f t="shared" si="67"/>
        <v>1</v>
      </c>
      <c r="I105" s="45">
        <f t="shared" si="67"/>
        <v>1</v>
      </c>
      <c r="J105" s="44">
        <f t="shared" ref="J105:K105" si="68">IF(J102=0,J101,((J93-J94-J96-J97-J95)/J93)/J102)</f>
        <v>0.99880952380952392</v>
      </c>
      <c r="K105" s="44">
        <f t="shared" si="68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43435</v>
      </c>
      <c r="D107" s="51">
        <f t="shared" ref="D107:I107" si="69">C107+1</f>
        <v>43436</v>
      </c>
      <c r="E107" s="51">
        <f t="shared" si="69"/>
        <v>43437</v>
      </c>
      <c r="F107" s="51">
        <f t="shared" si="69"/>
        <v>43438</v>
      </c>
      <c r="G107" s="51">
        <f t="shared" si="69"/>
        <v>43439</v>
      </c>
      <c r="H107" s="51">
        <f t="shared" si="69"/>
        <v>43440</v>
      </c>
      <c r="I107" s="51">
        <f t="shared" si="69"/>
        <v>43441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70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70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70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70"/>
        <v>0</v>
      </c>
      <c r="K112" s="35">
        <v>0</v>
      </c>
    </row>
    <row r="113" spans="1:15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70"/>
        <v>0</v>
      </c>
      <c r="K113" s="35">
        <v>0</v>
      </c>
      <c r="L113" s="53"/>
    </row>
    <row r="114" spans="1:15" x14ac:dyDescent="0.2">
      <c r="A114" s="14"/>
      <c r="B114" s="15" t="s">
        <v>11</v>
      </c>
      <c r="C114" s="30">
        <f t="shared" ref="C114:I114" si="71">C110+C112+C113</f>
        <v>0</v>
      </c>
      <c r="D114" s="30">
        <f t="shared" si="71"/>
        <v>0</v>
      </c>
      <c r="E114" s="30">
        <f t="shared" si="71"/>
        <v>0</v>
      </c>
      <c r="F114" s="30">
        <f t="shared" si="71"/>
        <v>0</v>
      </c>
      <c r="G114" s="30">
        <f t="shared" si="71"/>
        <v>0</v>
      </c>
      <c r="H114" s="30">
        <f t="shared" si="71"/>
        <v>0</v>
      </c>
      <c r="I114" s="30">
        <f t="shared" si="71"/>
        <v>0</v>
      </c>
      <c r="J114" s="36">
        <f t="shared" si="70"/>
        <v>0</v>
      </c>
      <c r="K114" s="36">
        <f>K110+K112+K113</f>
        <v>0</v>
      </c>
    </row>
    <row r="115" spans="1:15" x14ac:dyDescent="0.2">
      <c r="A115" s="14"/>
      <c r="B115" s="15" t="s">
        <v>1</v>
      </c>
      <c r="C115" s="30">
        <f t="shared" ref="C115:I115" si="72">C109-C114</f>
        <v>24</v>
      </c>
      <c r="D115" s="30">
        <f t="shared" si="72"/>
        <v>24</v>
      </c>
      <c r="E115" s="30">
        <f t="shared" si="72"/>
        <v>24</v>
      </c>
      <c r="F115" s="30">
        <f t="shared" si="72"/>
        <v>24</v>
      </c>
      <c r="G115" s="30">
        <f t="shared" si="72"/>
        <v>24</v>
      </c>
      <c r="H115" s="30">
        <f t="shared" si="72"/>
        <v>24</v>
      </c>
      <c r="I115" s="30">
        <f t="shared" si="72"/>
        <v>24</v>
      </c>
      <c r="J115" s="36">
        <f t="shared" si="70"/>
        <v>168</v>
      </c>
      <c r="K115" s="36">
        <f>K109-K114</f>
        <v>168</v>
      </c>
      <c r="L115" s="54"/>
      <c r="O115" s="53">
        <f>AVERAGE(J116,J132,J146,J160,J174,J188)</f>
        <v>1</v>
      </c>
    </row>
    <row r="116" spans="1:15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73">(D109-D110-D112-D113)/D109</f>
        <v>1</v>
      </c>
      <c r="E116" s="42">
        <f t="shared" si="73"/>
        <v>1</v>
      </c>
      <c r="F116" s="42">
        <f t="shared" si="73"/>
        <v>1</v>
      </c>
      <c r="G116" s="42">
        <f t="shared" si="73"/>
        <v>1</v>
      </c>
      <c r="H116" s="42">
        <f t="shared" si="73"/>
        <v>1</v>
      </c>
      <c r="I116" s="42">
        <f t="shared" si="73"/>
        <v>1</v>
      </c>
      <c r="J116" s="43">
        <f t="shared" ref="J116:K116" si="74">(J109-J110-J112-J113)/J109</f>
        <v>1</v>
      </c>
      <c r="K116" s="43">
        <f t="shared" si="74"/>
        <v>1</v>
      </c>
      <c r="L116" s="49">
        <f>J116</f>
        <v>1</v>
      </c>
    </row>
    <row r="117" spans="1:15" x14ac:dyDescent="0.2">
      <c r="A117" s="14"/>
      <c r="B117" s="38" t="s">
        <v>19</v>
      </c>
      <c r="C117" s="42">
        <f t="shared" ref="C117:I117" si="75">(C109-C110-C112-C113-C111)/C109</f>
        <v>0</v>
      </c>
      <c r="D117" s="42">
        <f t="shared" si="75"/>
        <v>0</v>
      </c>
      <c r="E117" s="42">
        <f t="shared" si="75"/>
        <v>0</v>
      </c>
      <c r="F117" s="42">
        <f t="shared" si="75"/>
        <v>0</v>
      </c>
      <c r="G117" s="42">
        <f t="shared" si="75"/>
        <v>0</v>
      </c>
      <c r="H117" s="42">
        <f t="shared" si="75"/>
        <v>0</v>
      </c>
      <c r="I117" s="46">
        <f t="shared" si="75"/>
        <v>0</v>
      </c>
      <c r="J117" s="52">
        <f t="shared" ref="J117:K117" si="76">(J109-J110-J112-J113-J111)/J109</f>
        <v>0</v>
      </c>
      <c r="K117" s="47">
        <f t="shared" si="76"/>
        <v>1</v>
      </c>
      <c r="L117" s="49">
        <f>J117</f>
        <v>0</v>
      </c>
    </row>
    <row r="118" spans="1:15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5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5" x14ac:dyDescent="0.2">
      <c r="A120" s="16"/>
      <c r="B120" s="57" t="s">
        <v>25</v>
      </c>
      <c r="C120" s="58">
        <f t="shared" ref="C120:I120" si="77">IF(C119&lt;1,C109,C109-C110-C111-C112-C113/C119)/24</f>
        <v>1</v>
      </c>
      <c r="D120" s="58">
        <f t="shared" si="77"/>
        <v>1</v>
      </c>
      <c r="E120" s="58">
        <f t="shared" si="77"/>
        <v>1</v>
      </c>
      <c r="F120" s="58">
        <f t="shared" si="77"/>
        <v>1</v>
      </c>
      <c r="G120" s="58">
        <f t="shared" si="77"/>
        <v>1</v>
      </c>
      <c r="H120" s="58">
        <f t="shared" si="77"/>
        <v>1</v>
      </c>
      <c r="I120" s="59">
        <f t="shared" si="77"/>
        <v>1</v>
      </c>
      <c r="J120" s="60">
        <f>SUM(C120:I120)</f>
        <v>7</v>
      </c>
      <c r="K120" s="61">
        <v>7</v>
      </c>
    </row>
    <row r="121" spans="1:15" x14ac:dyDescent="0.2">
      <c r="A121" s="41"/>
      <c r="B121" s="1" t="s">
        <v>15</v>
      </c>
      <c r="C121" s="25">
        <f t="shared" ref="C121:I121" si="78">IF(C118=0,C117,((C109-C110-C112-C113-C111)/C109)/C118)</f>
        <v>0</v>
      </c>
      <c r="D121" s="25">
        <f t="shared" si="78"/>
        <v>0</v>
      </c>
      <c r="E121" s="25">
        <f t="shared" si="78"/>
        <v>0</v>
      </c>
      <c r="F121" s="25">
        <f t="shared" si="78"/>
        <v>0</v>
      </c>
      <c r="G121" s="25">
        <f t="shared" si="78"/>
        <v>0</v>
      </c>
      <c r="H121" s="25">
        <f t="shared" si="78"/>
        <v>0</v>
      </c>
      <c r="I121" s="45">
        <f t="shared" si="78"/>
        <v>0</v>
      </c>
      <c r="J121" s="44">
        <f t="shared" ref="J121:K121" si="79">IF(J118=0,J117,((J109-J110-J112-J113-J111)/J109)/J118)</f>
        <v>0</v>
      </c>
      <c r="K121" s="44">
        <f t="shared" si="79"/>
        <v>1</v>
      </c>
      <c r="N121" s="53"/>
    </row>
    <row r="122" spans="1:15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5" ht="13.5" thickTop="1" x14ac:dyDescent="0.2">
      <c r="A123" s="21"/>
      <c r="B123" s="5"/>
      <c r="C123" s="51">
        <f>C107</f>
        <v>43435</v>
      </c>
      <c r="D123" s="51">
        <f t="shared" ref="D123:I123" si="80">C123+1</f>
        <v>43436</v>
      </c>
      <c r="E123" s="51">
        <f t="shared" si="80"/>
        <v>43437</v>
      </c>
      <c r="F123" s="51">
        <f t="shared" si="80"/>
        <v>43438</v>
      </c>
      <c r="G123" s="51">
        <f t="shared" si="80"/>
        <v>43439</v>
      </c>
      <c r="H123" s="51">
        <f t="shared" si="80"/>
        <v>43440</v>
      </c>
      <c r="I123" s="51">
        <f t="shared" si="80"/>
        <v>43441</v>
      </c>
      <c r="J123" s="20" t="s">
        <v>12</v>
      </c>
      <c r="K123" s="20"/>
      <c r="N123" s="53"/>
    </row>
    <row r="124" spans="1:15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5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81">SUM(C125:I125)</f>
        <v>168</v>
      </c>
      <c r="K125" s="27">
        <v>168</v>
      </c>
    </row>
    <row r="126" spans="1:15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81"/>
        <v>0</v>
      </c>
      <c r="K126" s="35">
        <v>0</v>
      </c>
    </row>
    <row r="127" spans="1:15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81"/>
        <v>168</v>
      </c>
      <c r="K127" s="35">
        <v>0</v>
      </c>
      <c r="N127" s="31"/>
    </row>
    <row r="128" spans="1:15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8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8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82">C126+C128+C129</f>
        <v>0</v>
      </c>
      <c r="D130" s="30">
        <f t="shared" si="82"/>
        <v>0</v>
      </c>
      <c r="E130" s="30">
        <f t="shared" si="82"/>
        <v>0</v>
      </c>
      <c r="F130" s="30">
        <f t="shared" si="82"/>
        <v>0</v>
      </c>
      <c r="G130" s="30">
        <f t="shared" si="82"/>
        <v>0</v>
      </c>
      <c r="H130" s="30">
        <f t="shared" si="82"/>
        <v>0</v>
      </c>
      <c r="I130" s="30">
        <f t="shared" si="82"/>
        <v>0</v>
      </c>
      <c r="J130" s="36">
        <f t="shared" si="8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83">C125-C130</f>
        <v>24</v>
      </c>
      <c r="D131" s="30">
        <f t="shared" si="83"/>
        <v>24</v>
      </c>
      <c r="E131" s="30">
        <f t="shared" si="83"/>
        <v>24</v>
      </c>
      <c r="F131" s="30">
        <f t="shared" si="83"/>
        <v>24</v>
      </c>
      <c r="G131" s="30">
        <f t="shared" si="83"/>
        <v>24</v>
      </c>
      <c r="H131" s="30">
        <f t="shared" si="83"/>
        <v>24</v>
      </c>
      <c r="I131" s="30">
        <f t="shared" si="83"/>
        <v>24</v>
      </c>
      <c r="J131" s="36">
        <f t="shared" si="8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84">(D125-D126-D128-D129)/D125</f>
        <v>1</v>
      </c>
      <c r="E132" s="42">
        <f t="shared" si="84"/>
        <v>1</v>
      </c>
      <c r="F132" s="42">
        <f t="shared" si="84"/>
        <v>1</v>
      </c>
      <c r="G132" s="42">
        <f t="shared" si="84"/>
        <v>1</v>
      </c>
      <c r="H132" s="42">
        <f t="shared" si="84"/>
        <v>1</v>
      </c>
      <c r="I132" s="42">
        <f t="shared" si="84"/>
        <v>1</v>
      </c>
      <c r="J132" s="43">
        <f t="shared" ref="J132:K132" si="85">(J125-J126-J128-J129)/J125</f>
        <v>1</v>
      </c>
      <c r="K132" s="43">
        <f t="shared" si="8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86">(C125-C126-C128-C129-C127)/C125</f>
        <v>0</v>
      </c>
      <c r="D133" s="42">
        <f t="shared" si="86"/>
        <v>0</v>
      </c>
      <c r="E133" s="42">
        <f t="shared" si="86"/>
        <v>0</v>
      </c>
      <c r="F133" s="42">
        <f t="shared" si="86"/>
        <v>0</v>
      </c>
      <c r="G133" s="42">
        <f t="shared" si="86"/>
        <v>0</v>
      </c>
      <c r="H133" s="42">
        <f t="shared" si="86"/>
        <v>0</v>
      </c>
      <c r="I133" s="46">
        <f t="shared" si="86"/>
        <v>0</v>
      </c>
      <c r="J133" s="52">
        <f t="shared" ref="J133:K133" si="87">(J125-J126-J128-J129-J127)/J125</f>
        <v>0</v>
      </c>
      <c r="K133" s="47">
        <f t="shared" si="8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8">IF(C135&lt;1,C125,C125-C126-C127-C128-C129/C135)/24</f>
        <v>1</v>
      </c>
      <c r="D136" s="58">
        <f t="shared" si="88"/>
        <v>1</v>
      </c>
      <c r="E136" s="58">
        <f t="shared" si="88"/>
        <v>1</v>
      </c>
      <c r="F136" s="58">
        <f t="shared" si="88"/>
        <v>1</v>
      </c>
      <c r="G136" s="58">
        <f t="shared" si="88"/>
        <v>1</v>
      </c>
      <c r="H136" s="58">
        <f t="shared" si="88"/>
        <v>1</v>
      </c>
      <c r="I136" s="59">
        <f t="shared" si="8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9">IF(C134=0,C133,((C125-C126-C128-C129-C127)/C125)/C134)</f>
        <v>0</v>
      </c>
      <c r="D137" s="25">
        <f t="shared" si="89"/>
        <v>0</v>
      </c>
      <c r="E137" s="25">
        <f t="shared" si="89"/>
        <v>0</v>
      </c>
      <c r="F137" s="25">
        <f t="shared" si="89"/>
        <v>0</v>
      </c>
      <c r="G137" s="25">
        <f t="shared" si="89"/>
        <v>0</v>
      </c>
      <c r="H137" s="25">
        <f t="shared" si="89"/>
        <v>0</v>
      </c>
      <c r="I137" s="45">
        <f t="shared" si="89"/>
        <v>0</v>
      </c>
      <c r="J137" s="44">
        <f t="shared" ref="J137:K137" si="90">IF(J134=0,J133,((J125-J126-J128-J129-J127)/J125)/J134)</f>
        <v>0</v>
      </c>
      <c r="K137" s="44">
        <f t="shared" si="9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9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9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9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9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9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92">C140+C142+C143</f>
        <v>0</v>
      </c>
      <c r="D144" s="30">
        <f t="shared" si="92"/>
        <v>0</v>
      </c>
      <c r="E144" s="30">
        <f t="shared" si="92"/>
        <v>0</v>
      </c>
      <c r="F144" s="30">
        <f t="shared" si="92"/>
        <v>0</v>
      </c>
      <c r="G144" s="30">
        <f t="shared" si="92"/>
        <v>0</v>
      </c>
      <c r="H144" s="30">
        <f t="shared" si="92"/>
        <v>0</v>
      </c>
      <c r="I144" s="30">
        <f t="shared" si="92"/>
        <v>0</v>
      </c>
      <c r="J144" s="36">
        <f t="shared" si="9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93">C139-C144</f>
        <v>24</v>
      </c>
      <c r="D145" s="30">
        <f t="shared" si="93"/>
        <v>24</v>
      </c>
      <c r="E145" s="30">
        <f t="shared" si="93"/>
        <v>24</v>
      </c>
      <c r="F145" s="30">
        <f t="shared" si="93"/>
        <v>24</v>
      </c>
      <c r="G145" s="30">
        <f t="shared" si="93"/>
        <v>24</v>
      </c>
      <c r="H145" s="30">
        <f t="shared" si="93"/>
        <v>24</v>
      </c>
      <c r="I145" s="30">
        <f t="shared" si="93"/>
        <v>24</v>
      </c>
      <c r="J145" s="36">
        <f t="shared" si="9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94">(D139-D140-D142-D143)/D139</f>
        <v>1</v>
      </c>
      <c r="E146" s="42">
        <f t="shared" si="94"/>
        <v>1</v>
      </c>
      <c r="F146" s="42">
        <f t="shared" si="94"/>
        <v>1</v>
      </c>
      <c r="G146" s="42">
        <f t="shared" si="94"/>
        <v>1</v>
      </c>
      <c r="H146" s="42">
        <f t="shared" si="94"/>
        <v>1</v>
      </c>
      <c r="I146" s="42">
        <f t="shared" si="94"/>
        <v>1</v>
      </c>
      <c r="J146" s="43">
        <f t="shared" ref="J146:K146" si="95">(J139-J140-J142-J143)/J139</f>
        <v>1</v>
      </c>
      <c r="K146" s="43">
        <f t="shared" si="95"/>
        <v>1</v>
      </c>
    </row>
    <row r="147" spans="1:13" x14ac:dyDescent="0.2">
      <c r="A147" s="14"/>
      <c r="B147" s="38" t="s">
        <v>19</v>
      </c>
      <c r="C147" s="42">
        <f t="shared" ref="C147:I147" si="96">(C139-C140-C142-C143-C141)/C139</f>
        <v>0</v>
      </c>
      <c r="D147" s="42">
        <f t="shared" si="96"/>
        <v>0</v>
      </c>
      <c r="E147" s="42">
        <f t="shared" si="96"/>
        <v>0</v>
      </c>
      <c r="F147" s="42">
        <f t="shared" si="96"/>
        <v>0</v>
      </c>
      <c r="G147" s="42">
        <f t="shared" si="96"/>
        <v>0</v>
      </c>
      <c r="H147" s="42">
        <f t="shared" si="96"/>
        <v>0</v>
      </c>
      <c r="I147" s="46">
        <f t="shared" si="96"/>
        <v>0</v>
      </c>
      <c r="J147" s="52">
        <f t="shared" ref="J147:K147" si="97">(J139-J140-J142-J143-J141)/J139</f>
        <v>0</v>
      </c>
      <c r="K147" s="47">
        <f t="shared" si="9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8">IF(C149&lt;1,C139,C139-C140-C141-C142-C143/C149)/24</f>
        <v>1</v>
      </c>
      <c r="D150" s="58">
        <f t="shared" si="98"/>
        <v>1</v>
      </c>
      <c r="E150" s="58">
        <f t="shared" si="98"/>
        <v>1</v>
      </c>
      <c r="F150" s="58">
        <f t="shared" si="98"/>
        <v>1</v>
      </c>
      <c r="G150" s="58">
        <f t="shared" si="98"/>
        <v>1</v>
      </c>
      <c r="H150" s="58">
        <f t="shared" si="98"/>
        <v>1</v>
      </c>
      <c r="I150" s="59">
        <f t="shared" si="9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9">IF(C148=0,C147,((C139-C140-C142-C143-C141)/C139)/C148)</f>
        <v>0</v>
      </c>
      <c r="D151" s="25">
        <f t="shared" si="99"/>
        <v>0</v>
      </c>
      <c r="E151" s="25">
        <f t="shared" si="99"/>
        <v>0</v>
      </c>
      <c r="F151" s="25">
        <f t="shared" si="99"/>
        <v>0</v>
      </c>
      <c r="G151" s="25">
        <f t="shared" si="99"/>
        <v>0</v>
      </c>
      <c r="H151" s="25">
        <f t="shared" si="99"/>
        <v>0</v>
      </c>
      <c r="I151" s="45">
        <f t="shared" si="99"/>
        <v>0</v>
      </c>
      <c r="J151" s="44">
        <f t="shared" ref="J151:K151" si="100">IF(J148=0,J147,((J139-J140-J142-J143-J141)/J139)/J148)</f>
        <v>0</v>
      </c>
      <c r="K151" s="44">
        <f t="shared" si="10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10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10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10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10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10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102">C154+C156+C157</f>
        <v>0</v>
      </c>
      <c r="D158" s="30">
        <f t="shared" si="102"/>
        <v>0</v>
      </c>
      <c r="E158" s="30">
        <f t="shared" si="102"/>
        <v>0</v>
      </c>
      <c r="F158" s="30">
        <f t="shared" si="102"/>
        <v>0</v>
      </c>
      <c r="G158" s="30">
        <f t="shared" si="102"/>
        <v>0</v>
      </c>
      <c r="H158" s="30">
        <f t="shared" si="102"/>
        <v>0</v>
      </c>
      <c r="I158" s="30">
        <f t="shared" si="102"/>
        <v>0</v>
      </c>
      <c r="J158" s="36">
        <f t="shared" si="10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103">C153-C158</f>
        <v>24</v>
      </c>
      <c r="D159" s="30">
        <f t="shared" si="103"/>
        <v>24</v>
      </c>
      <c r="E159" s="30">
        <f t="shared" si="103"/>
        <v>24</v>
      </c>
      <c r="F159" s="30">
        <f t="shared" si="103"/>
        <v>24</v>
      </c>
      <c r="G159" s="30">
        <f t="shared" si="103"/>
        <v>24</v>
      </c>
      <c r="H159" s="30">
        <f t="shared" si="103"/>
        <v>24</v>
      </c>
      <c r="I159" s="30">
        <f t="shared" si="103"/>
        <v>24</v>
      </c>
      <c r="J159" s="36">
        <f t="shared" si="10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104">(D153-D154-D156-D157)/D153</f>
        <v>1</v>
      </c>
      <c r="E160" s="42">
        <f t="shared" si="104"/>
        <v>1</v>
      </c>
      <c r="F160" s="42">
        <f t="shared" si="104"/>
        <v>1</v>
      </c>
      <c r="G160" s="42">
        <f t="shared" si="104"/>
        <v>1</v>
      </c>
      <c r="H160" s="42">
        <f t="shared" si="104"/>
        <v>1</v>
      </c>
      <c r="I160" s="42">
        <f t="shared" si="104"/>
        <v>1</v>
      </c>
      <c r="J160" s="43">
        <f t="shared" ref="J160:K160" si="105">(J153-J154-J156-J157)/J153</f>
        <v>1</v>
      </c>
      <c r="K160" s="43">
        <f t="shared" si="105"/>
        <v>1</v>
      </c>
    </row>
    <row r="161" spans="1:15" x14ac:dyDescent="0.2">
      <c r="A161" s="14"/>
      <c r="B161" s="38" t="s">
        <v>19</v>
      </c>
      <c r="C161" s="42">
        <f t="shared" ref="C161:I161" si="106">(C153-C154-C156-C157-C155)/C153</f>
        <v>0</v>
      </c>
      <c r="D161" s="42">
        <f t="shared" si="106"/>
        <v>0</v>
      </c>
      <c r="E161" s="42">
        <f t="shared" si="106"/>
        <v>0</v>
      </c>
      <c r="F161" s="42">
        <f t="shared" si="106"/>
        <v>0</v>
      </c>
      <c r="G161" s="42">
        <f t="shared" si="106"/>
        <v>0</v>
      </c>
      <c r="H161" s="42">
        <f t="shared" si="106"/>
        <v>0</v>
      </c>
      <c r="I161" s="46">
        <f t="shared" si="106"/>
        <v>0</v>
      </c>
      <c r="J161" s="52">
        <f t="shared" ref="J161:K161" si="107">(J153-J154-J156-J157-J155)/J153</f>
        <v>0</v>
      </c>
      <c r="K161" s="47">
        <f t="shared" si="10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8">IF(C163&lt;1,C153,C153-C154-C155-C156-C157/C163)/24</f>
        <v>1</v>
      </c>
      <c r="D164" s="58">
        <f t="shared" si="108"/>
        <v>1</v>
      </c>
      <c r="E164" s="58">
        <f t="shared" si="108"/>
        <v>1</v>
      </c>
      <c r="F164" s="58">
        <f t="shared" si="108"/>
        <v>1</v>
      </c>
      <c r="G164" s="58">
        <f t="shared" si="108"/>
        <v>1</v>
      </c>
      <c r="H164" s="58">
        <f t="shared" si="108"/>
        <v>1</v>
      </c>
      <c r="I164" s="59">
        <f t="shared" si="10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9">IF(C162=0,C161,((C153-C154-C156-C157-C155)/C153)/C162)</f>
        <v>0</v>
      </c>
      <c r="D165" s="25">
        <f t="shared" si="109"/>
        <v>0</v>
      </c>
      <c r="E165" s="25">
        <f t="shared" si="109"/>
        <v>0</v>
      </c>
      <c r="F165" s="25">
        <f t="shared" si="109"/>
        <v>0</v>
      </c>
      <c r="G165" s="25">
        <f t="shared" si="109"/>
        <v>0</v>
      </c>
      <c r="H165" s="25">
        <f t="shared" si="109"/>
        <v>0</v>
      </c>
      <c r="I165" s="45">
        <f t="shared" si="109"/>
        <v>0</v>
      </c>
      <c r="J165" s="44">
        <f t="shared" ref="J165:K165" si="110">IF(J162=0,J161,((J153-J154-J156-J157-J155)/J153)/J162)</f>
        <v>0</v>
      </c>
      <c r="K165" s="44">
        <f t="shared" si="11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1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1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1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1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1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12">C168+C170+C171</f>
        <v>0</v>
      </c>
      <c r="D172" s="30">
        <f t="shared" si="112"/>
        <v>0</v>
      </c>
      <c r="E172" s="30">
        <f t="shared" si="112"/>
        <v>0</v>
      </c>
      <c r="F172" s="30">
        <f t="shared" si="112"/>
        <v>0</v>
      </c>
      <c r="G172" s="30">
        <f t="shared" si="112"/>
        <v>0</v>
      </c>
      <c r="H172" s="30">
        <f t="shared" si="112"/>
        <v>0</v>
      </c>
      <c r="I172" s="30">
        <f t="shared" si="112"/>
        <v>0</v>
      </c>
      <c r="J172" s="36">
        <f t="shared" si="111"/>
        <v>0</v>
      </c>
      <c r="K172" s="36">
        <f>K168+K170+K171</f>
        <v>0</v>
      </c>
      <c r="L172" s="53">
        <f>AVERAGE(J86,J100)</f>
        <v>0.99940476190476191</v>
      </c>
    </row>
    <row r="173" spans="1:15" x14ac:dyDescent="0.2">
      <c r="A173" s="14"/>
      <c r="B173" s="15" t="s">
        <v>1</v>
      </c>
      <c r="C173" s="30">
        <f t="shared" ref="C173:I173" si="113">C167-C172</f>
        <v>24</v>
      </c>
      <c r="D173" s="30">
        <f t="shared" si="113"/>
        <v>24</v>
      </c>
      <c r="E173" s="30">
        <f t="shared" si="113"/>
        <v>24</v>
      </c>
      <c r="F173" s="30">
        <f t="shared" si="113"/>
        <v>24</v>
      </c>
      <c r="G173" s="30">
        <f t="shared" si="113"/>
        <v>24</v>
      </c>
      <c r="H173" s="30">
        <f t="shared" si="113"/>
        <v>24</v>
      </c>
      <c r="I173" s="30">
        <f t="shared" si="113"/>
        <v>24</v>
      </c>
      <c r="J173" s="36">
        <f t="shared" si="111"/>
        <v>168</v>
      </c>
      <c r="K173" s="36">
        <f>K167-K172</f>
        <v>168</v>
      </c>
      <c r="L173" s="53">
        <f>AVERAGE(J87,J101)</f>
        <v>0.99940476190476191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14">(D167-D168-D170-D171)/D167</f>
        <v>1</v>
      </c>
      <c r="E174" s="42">
        <f t="shared" si="114"/>
        <v>1</v>
      </c>
      <c r="F174" s="42">
        <f t="shared" si="114"/>
        <v>1</v>
      </c>
      <c r="G174" s="42">
        <f t="shared" si="114"/>
        <v>1</v>
      </c>
      <c r="H174" s="42">
        <f t="shared" si="114"/>
        <v>1</v>
      </c>
      <c r="I174" s="42">
        <f t="shared" si="114"/>
        <v>1</v>
      </c>
      <c r="J174" s="43">
        <f t="shared" ref="J174:K174" si="115">(J167-J168-J170-J171)/J167</f>
        <v>1</v>
      </c>
      <c r="K174" s="43">
        <f t="shared" si="115"/>
        <v>1</v>
      </c>
    </row>
    <row r="175" spans="1:15" x14ac:dyDescent="0.2">
      <c r="A175" s="14"/>
      <c r="B175" s="38" t="s">
        <v>19</v>
      </c>
      <c r="C175" s="42">
        <f t="shared" ref="C175:I175" si="116">(C167-C168-C170-C171-C169)/C167</f>
        <v>0</v>
      </c>
      <c r="D175" s="42">
        <f t="shared" si="116"/>
        <v>0</v>
      </c>
      <c r="E175" s="42">
        <f t="shared" si="116"/>
        <v>0</v>
      </c>
      <c r="F175" s="42">
        <f t="shared" si="116"/>
        <v>0</v>
      </c>
      <c r="G175" s="42">
        <f t="shared" si="116"/>
        <v>0</v>
      </c>
      <c r="H175" s="42">
        <f t="shared" si="116"/>
        <v>0</v>
      </c>
      <c r="I175" s="46">
        <f t="shared" si="116"/>
        <v>0</v>
      </c>
      <c r="J175" s="52">
        <f t="shared" ref="J175:K175" si="117">(J167-J168-J170-J171-J169)/J167</f>
        <v>0</v>
      </c>
      <c r="K175" s="47">
        <f t="shared" si="11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8">IF(C177&lt;1,C167,C167-C168-C169-C170-C171/C177)/24</f>
        <v>1</v>
      </c>
      <c r="D178" s="58">
        <f t="shared" si="118"/>
        <v>1</v>
      </c>
      <c r="E178" s="58">
        <f t="shared" si="118"/>
        <v>1</v>
      </c>
      <c r="F178" s="58">
        <f t="shared" si="118"/>
        <v>1</v>
      </c>
      <c r="G178" s="58">
        <f t="shared" si="118"/>
        <v>1</v>
      </c>
      <c r="H178" s="58">
        <f t="shared" si="118"/>
        <v>1</v>
      </c>
      <c r="I178" s="59">
        <f t="shared" si="11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9">IF(C176=0,C175,((C167-C168-C170-C171-C169)/C167)/C176)</f>
        <v>0</v>
      </c>
      <c r="D179" s="25">
        <f t="shared" si="119"/>
        <v>0</v>
      </c>
      <c r="E179" s="25">
        <f t="shared" si="119"/>
        <v>0</v>
      </c>
      <c r="F179" s="25">
        <f t="shared" si="119"/>
        <v>0</v>
      </c>
      <c r="G179" s="25">
        <f t="shared" si="119"/>
        <v>0</v>
      </c>
      <c r="H179" s="25">
        <f t="shared" si="119"/>
        <v>0</v>
      </c>
      <c r="I179" s="45">
        <f t="shared" si="119"/>
        <v>0</v>
      </c>
      <c r="J179" s="44">
        <f t="shared" ref="J179:K179" si="120">IF(J176=0,J175,((J167-J168-J170-J171-J169)/J167)/J176)</f>
        <v>0</v>
      </c>
      <c r="K179" s="44">
        <f t="shared" si="12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2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2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2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2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2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22">C182+C184+C185</f>
        <v>0</v>
      </c>
      <c r="D186" s="30">
        <f t="shared" si="122"/>
        <v>0</v>
      </c>
      <c r="E186" s="30">
        <f t="shared" si="122"/>
        <v>0</v>
      </c>
      <c r="F186" s="30">
        <f t="shared" si="122"/>
        <v>0</v>
      </c>
      <c r="G186" s="30">
        <f t="shared" si="122"/>
        <v>0</v>
      </c>
      <c r="H186" s="30">
        <f t="shared" si="122"/>
        <v>0</v>
      </c>
      <c r="I186" s="30">
        <f t="shared" si="122"/>
        <v>0</v>
      </c>
      <c r="J186" s="36">
        <f t="shared" si="12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23">C181-C186</f>
        <v>24</v>
      </c>
      <c r="D187" s="30">
        <f t="shared" si="123"/>
        <v>24</v>
      </c>
      <c r="E187" s="30">
        <f t="shared" si="123"/>
        <v>24</v>
      </c>
      <c r="F187" s="30">
        <f t="shared" si="123"/>
        <v>24</v>
      </c>
      <c r="G187" s="30">
        <f t="shared" si="123"/>
        <v>24</v>
      </c>
      <c r="H187" s="30">
        <f t="shared" si="123"/>
        <v>24</v>
      </c>
      <c r="I187" s="30">
        <f t="shared" si="123"/>
        <v>24</v>
      </c>
      <c r="J187" s="36">
        <f t="shared" si="12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24">(D181-D182-D184-D185)/D181</f>
        <v>1</v>
      </c>
      <c r="E188" s="42">
        <f t="shared" si="124"/>
        <v>1</v>
      </c>
      <c r="F188" s="42">
        <f t="shared" si="124"/>
        <v>1</v>
      </c>
      <c r="G188" s="42">
        <f t="shared" si="124"/>
        <v>1</v>
      </c>
      <c r="H188" s="42">
        <f t="shared" si="124"/>
        <v>1</v>
      </c>
      <c r="I188" s="42">
        <f t="shared" si="124"/>
        <v>1</v>
      </c>
      <c r="J188" s="43">
        <f t="shared" ref="J188:K188" si="125">(J181-J182-J184-J185)/J181</f>
        <v>1</v>
      </c>
      <c r="K188" s="43">
        <f t="shared" si="125"/>
        <v>1</v>
      </c>
    </row>
    <row r="189" spans="1:13" x14ac:dyDescent="0.2">
      <c r="A189" s="14"/>
      <c r="B189" s="38" t="s">
        <v>19</v>
      </c>
      <c r="C189" s="42">
        <f t="shared" ref="C189:I189" si="126">(C181-C182-C184-C185-C183)/C181</f>
        <v>0</v>
      </c>
      <c r="D189" s="42">
        <f t="shared" si="126"/>
        <v>0</v>
      </c>
      <c r="E189" s="42">
        <f t="shared" si="126"/>
        <v>0</v>
      </c>
      <c r="F189" s="42">
        <f t="shared" si="126"/>
        <v>0</v>
      </c>
      <c r="G189" s="42">
        <f t="shared" si="126"/>
        <v>0</v>
      </c>
      <c r="H189" s="42">
        <f t="shared" si="126"/>
        <v>0</v>
      </c>
      <c r="I189" s="46">
        <f t="shared" si="126"/>
        <v>0</v>
      </c>
      <c r="J189" s="52">
        <f t="shared" ref="J189:K189" si="127">(J181-J182-J184-J185-J183)/J181</f>
        <v>0</v>
      </c>
      <c r="K189" s="47">
        <f t="shared" si="12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8">IF(C191&lt;1,C181,C181-C182-C183-C184-C185/C191)/24</f>
        <v>1</v>
      </c>
      <c r="D192" s="58">
        <f t="shared" si="128"/>
        <v>1</v>
      </c>
      <c r="E192" s="58">
        <f t="shared" si="128"/>
        <v>1</v>
      </c>
      <c r="F192" s="58">
        <f t="shared" si="128"/>
        <v>1</v>
      </c>
      <c r="G192" s="58">
        <f t="shared" si="128"/>
        <v>1</v>
      </c>
      <c r="H192" s="58">
        <f t="shared" si="128"/>
        <v>1</v>
      </c>
      <c r="I192" s="59">
        <f t="shared" si="12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9">IF(C190=0,C189,((C181-C182-C184-C185-C183)/C181)/C190)</f>
        <v>0</v>
      </c>
      <c r="D193" s="25">
        <f t="shared" si="129"/>
        <v>0</v>
      </c>
      <c r="E193" s="25">
        <f t="shared" si="129"/>
        <v>0</v>
      </c>
      <c r="F193" s="25">
        <f t="shared" si="129"/>
        <v>0</v>
      </c>
      <c r="G193" s="25">
        <f t="shared" si="129"/>
        <v>0</v>
      </c>
      <c r="H193" s="25">
        <f t="shared" si="129"/>
        <v>0</v>
      </c>
      <c r="I193" s="45">
        <f t="shared" si="129"/>
        <v>0</v>
      </c>
      <c r="J193" s="44">
        <f t="shared" ref="J193:K193" si="130">IF(J190=0,J189,((J181-J182-J184-J185-J183)/J181)/J190)</f>
        <v>0</v>
      </c>
      <c r="K193" s="44">
        <f t="shared" si="13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86"/>
  <dimension ref="A1:Q194"/>
  <sheetViews>
    <sheetView showGridLines="0" topLeftCell="A43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7" x14ac:dyDescent="0.2">
      <c r="A1" s="62" t="s">
        <v>28</v>
      </c>
      <c r="B1" s="62"/>
      <c r="C1" s="62"/>
      <c r="D1" s="62"/>
      <c r="E1" s="62"/>
      <c r="F1" s="50">
        <f>Week49!F1+1</f>
        <v>50</v>
      </c>
      <c r="G1" s="62">
        <v>2016</v>
      </c>
      <c r="H1" s="62"/>
      <c r="I1" s="62"/>
    </row>
    <row r="2" spans="1:17" ht="13.5" thickBot="1" x14ac:dyDescent="0.25">
      <c r="M2" s="53"/>
    </row>
    <row r="3" spans="1:17" ht="13.5" thickTop="1" x14ac:dyDescent="0.2">
      <c r="A3" s="21"/>
      <c r="B3" s="5"/>
      <c r="C3" s="51">
        <f>Week49!I3+1</f>
        <v>43442</v>
      </c>
      <c r="D3" s="51">
        <f t="shared" ref="D3:I3" si="0">C3+1</f>
        <v>43443</v>
      </c>
      <c r="E3" s="51">
        <f t="shared" si="0"/>
        <v>43444</v>
      </c>
      <c r="F3" s="51">
        <f t="shared" si="0"/>
        <v>43445</v>
      </c>
      <c r="G3" s="51">
        <f t="shared" si="0"/>
        <v>43446</v>
      </c>
      <c r="H3" s="51">
        <f t="shared" si="0"/>
        <v>43447</v>
      </c>
      <c r="I3" s="51">
        <f t="shared" si="0"/>
        <v>43448</v>
      </c>
      <c r="J3" s="20" t="s">
        <v>12</v>
      </c>
      <c r="K3" s="20" t="s">
        <v>20</v>
      </c>
    </row>
    <row r="4" spans="1:17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7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7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7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7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7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Q9" s="4">
        <v>2358</v>
      </c>
    </row>
    <row r="10" spans="1:17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7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7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7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  <c r="N13" s="53">
        <f>AVERAGE(J12,J26,J40,J56,J70,J86,J100)</f>
        <v>1</v>
      </c>
    </row>
    <row r="14" spans="1:17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7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7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43442</v>
      </c>
      <c r="D47" s="51">
        <f t="shared" ref="D47:I47" si="27">C47+1</f>
        <v>43443</v>
      </c>
      <c r="E47" s="51">
        <f t="shared" si="27"/>
        <v>43444</v>
      </c>
      <c r="F47" s="51">
        <f t="shared" si="27"/>
        <v>43445</v>
      </c>
      <c r="G47" s="51">
        <f t="shared" si="27"/>
        <v>43446</v>
      </c>
      <c r="H47" s="51">
        <f t="shared" si="27"/>
        <v>43447</v>
      </c>
      <c r="I47" s="51">
        <f t="shared" si="27"/>
        <v>43448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43442</v>
      </c>
      <c r="D77" s="51">
        <f t="shared" ref="D77:I77" si="44">C77+1</f>
        <v>43443</v>
      </c>
      <c r="E77" s="51">
        <f t="shared" si="44"/>
        <v>43444</v>
      </c>
      <c r="F77" s="51">
        <f t="shared" si="44"/>
        <v>43445</v>
      </c>
      <c r="G77" s="51">
        <f t="shared" si="44"/>
        <v>43446</v>
      </c>
      <c r="H77" s="51">
        <f t="shared" si="44"/>
        <v>43447</v>
      </c>
      <c r="I77" s="51">
        <f t="shared" si="44"/>
        <v>43448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43442</v>
      </c>
      <c r="D107" s="51">
        <f t="shared" ref="D107:I107" si="61">C107+1</f>
        <v>43443</v>
      </c>
      <c r="E107" s="51">
        <f t="shared" si="61"/>
        <v>43444</v>
      </c>
      <c r="F107" s="51">
        <f t="shared" si="61"/>
        <v>43445</v>
      </c>
      <c r="G107" s="51">
        <f t="shared" si="61"/>
        <v>43446</v>
      </c>
      <c r="H107" s="51">
        <f t="shared" si="61"/>
        <v>43447</v>
      </c>
      <c r="I107" s="51">
        <f t="shared" si="61"/>
        <v>43448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  <c r="N115" s="53">
        <f>AVERAGE(J116,J132,J146,J160,J174,J188)</f>
        <v>1</v>
      </c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43442</v>
      </c>
      <c r="D123" s="51">
        <f t="shared" ref="D123:I123" si="72">C123+1</f>
        <v>43443</v>
      </c>
      <c r="E123" s="51">
        <f t="shared" si="72"/>
        <v>43444</v>
      </c>
      <c r="F123" s="51">
        <f t="shared" si="72"/>
        <v>43445</v>
      </c>
      <c r="G123" s="51">
        <f t="shared" si="72"/>
        <v>43446</v>
      </c>
      <c r="H123" s="51">
        <f t="shared" si="72"/>
        <v>43447</v>
      </c>
      <c r="I123" s="51">
        <f t="shared" si="72"/>
        <v>43448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>SUM(C140:I140)</f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7"/>
  <dimension ref="A1:O196"/>
  <sheetViews>
    <sheetView showGridLines="0" zoomScaleNormal="100" workbookViewId="0">
      <selection activeCell="N14" sqref="N1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Week50!F1+1</f>
        <v>51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Week50!I3+1</f>
        <v>43449</v>
      </c>
      <c r="D3" s="51">
        <f t="shared" ref="D3:I3" si="0">C3+1</f>
        <v>43450</v>
      </c>
      <c r="E3" s="51">
        <f t="shared" si="0"/>
        <v>43451</v>
      </c>
      <c r="F3" s="51">
        <f t="shared" si="0"/>
        <v>43452</v>
      </c>
      <c r="G3" s="51">
        <f t="shared" si="0"/>
        <v>43453</v>
      </c>
      <c r="H3" s="51">
        <f t="shared" si="0"/>
        <v>43454</v>
      </c>
      <c r="I3" s="51">
        <f t="shared" si="0"/>
        <v>43455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>
        <f>AVERAGE(J12,J26,J40,J56,J70,J86,J100)</f>
        <v>0.99957482993197277</v>
      </c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0.59940476190476188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43449</v>
      </c>
      <c r="D47" s="51">
        <f t="shared" ref="D47:I47" si="27">C47+1</f>
        <v>43450</v>
      </c>
      <c r="E47" s="51">
        <f t="shared" si="27"/>
        <v>43451</v>
      </c>
      <c r="F47" s="51">
        <f t="shared" si="27"/>
        <v>43452</v>
      </c>
      <c r="G47" s="51">
        <f t="shared" si="27"/>
        <v>43453</v>
      </c>
      <c r="H47" s="51">
        <f t="shared" si="27"/>
        <v>43454</v>
      </c>
      <c r="I47" s="51">
        <f t="shared" si="27"/>
        <v>43455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0.5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0.5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0.5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0.5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23.5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167.5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0.97916666666666663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0.99702380952380953</v>
      </c>
      <c r="K56" s="43">
        <f>(K49-K50-K52-K53)/K49</f>
        <v>1</v>
      </c>
      <c r="L56" s="53">
        <f>AVERAGE(J56,J70)</f>
        <v>0.99851190476190477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0.97916666666666663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0.99702380952380953</v>
      </c>
      <c r="K57" s="47">
        <f>(K49-K50-K52-K53-K51)/K49</f>
        <v>1</v>
      </c>
      <c r="L57" s="53">
        <f>AVERAGE(J57,J71)</f>
        <v>0.99851190476190477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0.97916666666666663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0.99702380952380953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43449</v>
      </c>
      <c r="D77" s="51">
        <f t="shared" ref="D77:I77" si="44">C77+1</f>
        <v>43450</v>
      </c>
      <c r="E77" s="51">
        <f t="shared" si="44"/>
        <v>43451</v>
      </c>
      <c r="F77" s="51">
        <f t="shared" si="44"/>
        <v>43452</v>
      </c>
      <c r="G77" s="51">
        <f t="shared" si="44"/>
        <v>43453</v>
      </c>
      <c r="H77" s="51">
        <f t="shared" si="44"/>
        <v>43454</v>
      </c>
      <c r="I77" s="51">
        <f t="shared" si="44"/>
        <v>43455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43449</v>
      </c>
      <c r="D107" s="51">
        <f t="shared" ref="D107:I107" si="61">C107+1</f>
        <v>43450</v>
      </c>
      <c r="E107" s="51">
        <f t="shared" si="61"/>
        <v>43451</v>
      </c>
      <c r="F107" s="51">
        <f t="shared" si="61"/>
        <v>43452</v>
      </c>
      <c r="G107" s="51">
        <f t="shared" si="61"/>
        <v>43453</v>
      </c>
      <c r="H107" s="51">
        <f t="shared" si="61"/>
        <v>43454</v>
      </c>
      <c r="I107" s="51">
        <f t="shared" si="61"/>
        <v>43455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43449</v>
      </c>
      <c r="D123" s="51">
        <f t="shared" ref="D123:I123" si="72">C123+1</f>
        <v>43450</v>
      </c>
      <c r="E123" s="51">
        <f t="shared" si="72"/>
        <v>43451</v>
      </c>
      <c r="F123" s="51">
        <f t="shared" si="72"/>
        <v>43452</v>
      </c>
      <c r="G123" s="51">
        <f t="shared" si="72"/>
        <v>43453</v>
      </c>
      <c r="H123" s="51">
        <f t="shared" si="72"/>
        <v>43454</v>
      </c>
      <c r="I123" s="51">
        <f t="shared" si="72"/>
        <v>43455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88"/>
  <dimension ref="A1:O197"/>
  <sheetViews>
    <sheetView showGridLines="0" zoomScaleNormal="100" workbookViewId="0">
      <selection activeCell="I6" sqref="I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Week51!F1+1</f>
        <v>52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Week51!I3+1</f>
        <v>43456</v>
      </c>
      <c r="D3" s="51">
        <f t="shared" ref="D3:I3" si="0">C3+1</f>
        <v>43457</v>
      </c>
      <c r="E3" s="51">
        <f t="shared" si="0"/>
        <v>43458</v>
      </c>
      <c r="F3" s="51">
        <f t="shared" si="0"/>
        <v>43459</v>
      </c>
      <c r="G3" s="51">
        <f t="shared" si="0"/>
        <v>43460</v>
      </c>
      <c r="H3" s="51">
        <f t="shared" si="0"/>
        <v>43461</v>
      </c>
      <c r="I3" s="51">
        <f t="shared" si="0"/>
        <v>43462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3.07</v>
      </c>
      <c r="J6" s="33">
        <f t="shared" si="1"/>
        <v>3.07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O9" s="53">
        <f>AVERAGE(J12,J26,J40,J56,J70,J86,J100)</f>
        <v>0.99738945578231297</v>
      </c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3.07</v>
      </c>
      <c r="J10" s="36">
        <f t="shared" si="1"/>
        <v>3.07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20.93</v>
      </c>
      <c r="J11" s="36">
        <f t="shared" si="1"/>
        <v>164.93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0.87208333333333332</v>
      </c>
      <c r="J12" s="43">
        <f t="shared" ref="J12:K12" si="5">(J5-J6-J8-J9)/J5</f>
        <v>0.98172619047619047</v>
      </c>
      <c r="K12" s="43">
        <f t="shared" si="5"/>
        <v>1</v>
      </c>
      <c r="L12" s="53">
        <f>AVERAGE(J12,J26,J40)</f>
        <v>0.99390873015873016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0.87208333333333332</v>
      </c>
      <c r="J13" s="52">
        <f t="shared" ref="J13:K13" si="7">(J5-J6-J8-J9-J7)/J5</f>
        <v>0.98172619047619047</v>
      </c>
      <c r="K13" s="47">
        <f t="shared" si="7"/>
        <v>1</v>
      </c>
      <c r="L13" s="53">
        <f>AVERAGE(J13,J27,J41)</f>
        <v>0.99265873015873007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0.87208333333333332</v>
      </c>
      <c r="J17" s="44">
        <f t="shared" ref="J17:K17" si="10">IF(J14=0,J13,((J5-J6-J8-J9-J7)/J5)/J14)</f>
        <v>0.98172619047619047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f>0.5+0.13</f>
        <v>0.63</v>
      </c>
      <c r="J21" s="35">
        <f t="shared" si="11"/>
        <v>0.63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0.97375</v>
      </c>
      <c r="J27" s="52">
        <f>(J19-J20-J22-J23-J21)/J19</f>
        <v>0.99625000000000008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0.97375</v>
      </c>
      <c r="J31" s="44">
        <f t="shared" ref="J31:K31" si="18">IF(J28=0,J27,((J19-J20-J22-J23-J21)/J19)/J28)</f>
        <v>0.99625000000000008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43456</v>
      </c>
      <c r="D47" s="51">
        <f t="shared" ref="D47:I47" si="27">C47+1</f>
        <v>43457</v>
      </c>
      <c r="E47" s="51">
        <f t="shared" si="27"/>
        <v>43458</v>
      </c>
      <c r="F47" s="51">
        <f t="shared" si="27"/>
        <v>43459</v>
      </c>
      <c r="G47" s="51">
        <f t="shared" si="27"/>
        <v>43460</v>
      </c>
      <c r="H47" s="51">
        <f t="shared" si="27"/>
        <v>43461</v>
      </c>
      <c r="I47" s="51">
        <f t="shared" si="27"/>
        <v>43462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43456</v>
      </c>
      <c r="D77" s="51">
        <f t="shared" ref="D77:I77" si="44">C77+1</f>
        <v>43457</v>
      </c>
      <c r="E77" s="51">
        <f t="shared" si="44"/>
        <v>43458</v>
      </c>
      <c r="F77" s="51">
        <f t="shared" si="44"/>
        <v>43459</v>
      </c>
      <c r="G77" s="51">
        <f t="shared" si="44"/>
        <v>43460</v>
      </c>
      <c r="H77" s="51">
        <f t="shared" si="44"/>
        <v>43461</v>
      </c>
      <c r="I77" s="51">
        <f t="shared" si="44"/>
        <v>43462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43456</v>
      </c>
      <c r="D107" s="51">
        <f t="shared" ref="D107:I107" si="61">C107+1</f>
        <v>43457</v>
      </c>
      <c r="E107" s="51">
        <f t="shared" si="61"/>
        <v>43458</v>
      </c>
      <c r="F107" s="51">
        <f t="shared" si="61"/>
        <v>43459</v>
      </c>
      <c r="G107" s="51">
        <f t="shared" si="61"/>
        <v>43460</v>
      </c>
      <c r="H107" s="51">
        <f t="shared" si="61"/>
        <v>43461</v>
      </c>
      <c r="I107" s="51">
        <f t="shared" si="61"/>
        <v>43462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43456</v>
      </c>
      <c r="D123" s="51">
        <f t="shared" ref="D123:I123" si="72">C123+1</f>
        <v>43457</v>
      </c>
      <c r="E123" s="51">
        <f t="shared" si="72"/>
        <v>43458</v>
      </c>
      <c r="F123" s="51">
        <f t="shared" si="72"/>
        <v>43459</v>
      </c>
      <c r="G123" s="51">
        <f t="shared" si="72"/>
        <v>43460</v>
      </c>
      <c r="H123" s="51">
        <f t="shared" si="72"/>
        <v>43461</v>
      </c>
      <c r="I123" s="51">
        <f t="shared" si="72"/>
        <v>43462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0.94285714285714284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24</v>
      </c>
      <c r="G154" s="29">
        <v>24</v>
      </c>
      <c r="H154" s="29">
        <v>0</v>
      </c>
      <c r="I154" s="29">
        <v>0</v>
      </c>
      <c r="J154" s="35">
        <f t="shared" si="93"/>
        <v>48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0</v>
      </c>
      <c r="G155" s="29">
        <v>0</v>
      </c>
      <c r="H155" s="29">
        <v>24</v>
      </c>
      <c r="I155" s="29">
        <v>24</v>
      </c>
      <c r="J155" s="35">
        <f t="shared" si="93"/>
        <v>120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24</v>
      </c>
      <c r="G158" s="30">
        <f t="shared" si="94"/>
        <v>24</v>
      </c>
      <c r="H158" s="30">
        <f t="shared" si="94"/>
        <v>0</v>
      </c>
      <c r="I158" s="30">
        <f t="shared" si="94"/>
        <v>0</v>
      </c>
      <c r="J158" s="36">
        <f t="shared" si="93"/>
        <v>48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0</v>
      </c>
      <c r="G159" s="30">
        <f t="shared" si="95"/>
        <v>0</v>
      </c>
      <c r="H159" s="30">
        <f t="shared" si="95"/>
        <v>24</v>
      </c>
      <c r="I159" s="30">
        <f t="shared" si="95"/>
        <v>24</v>
      </c>
      <c r="J159" s="36">
        <f t="shared" si="93"/>
        <v>120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0</v>
      </c>
      <c r="G160" s="42">
        <f t="shared" si="96"/>
        <v>0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0.7142857142857143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0.95238095238095244</v>
      </c>
    </row>
    <row r="197" spans="1:11" x14ac:dyDescent="0.2">
      <c r="J197" s="4"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DC7FA-1665-40DB-B14B-E5F7DEBA7AB6}">
  <sheetPr codeName="Sheet1"/>
  <dimension ref="A1:NB19"/>
  <sheetViews>
    <sheetView tabSelected="1" topLeftCell="MS1" workbookViewId="0">
      <selection activeCell="NG33" sqref="NG33"/>
    </sheetView>
  </sheetViews>
  <sheetFormatPr defaultRowHeight="12.75" x14ac:dyDescent="0.2"/>
  <sheetData>
    <row r="1" spans="1:366" ht="13.5" thickTop="1" x14ac:dyDescent="0.2">
      <c r="A1" s="21"/>
      <c r="B1" s="5"/>
      <c r="C1" s="51">
        <v>43099</v>
      </c>
      <c r="D1" s="51">
        <v>43100</v>
      </c>
      <c r="E1" s="51">
        <v>43101</v>
      </c>
      <c r="F1" s="51">
        <v>43102</v>
      </c>
      <c r="G1" s="51">
        <v>43103</v>
      </c>
      <c r="H1" s="51">
        <v>43104</v>
      </c>
      <c r="I1" s="51">
        <v>43105</v>
      </c>
      <c r="J1" s="51">
        <v>43106</v>
      </c>
      <c r="K1" s="51">
        <v>43107</v>
      </c>
      <c r="L1" s="51">
        <v>43108</v>
      </c>
      <c r="M1" s="51">
        <v>43109</v>
      </c>
      <c r="N1" s="51">
        <v>43110</v>
      </c>
      <c r="O1" s="51">
        <v>43111</v>
      </c>
      <c r="P1" s="51">
        <v>43112</v>
      </c>
      <c r="Q1" s="51">
        <v>43113</v>
      </c>
      <c r="R1" s="51">
        <v>43114</v>
      </c>
      <c r="S1" s="51">
        <v>43115</v>
      </c>
      <c r="T1" s="51">
        <v>43116</v>
      </c>
      <c r="U1" s="51">
        <v>43117</v>
      </c>
      <c r="V1" s="51">
        <v>43118</v>
      </c>
      <c r="W1" s="51">
        <v>43119</v>
      </c>
      <c r="X1" s="51">
        <v>43120</v>
      </c>
      <c r="Y1" s="51">
        <v>43121</v>
      </c>
      <c r="Z1" s="51">
        <v>43122</v>
      </c>
      <c r="AA1" s="51">
        <v>43123</v>
      </c>
      <c r="AB1" s="51">
        <v>43124</v>
      </c>
      <c r="AC1" s="51">
        <v>43125</v>
      </c>
      <c r="AD1" s="51">
        <v>43126</v>
      </c>
      <c r="AE1" s="51">
        <v>43127</v>
      </c>
      <c r="AF1" s="51">
        <v>43128</v>
      </c>
      <c r="AG1" s="51">
        <v>43129</v>
      </c>
      <c r="AH1" s="51">
        <v>43130</v>
      </c>
      <c r="AI1" s="51">
        <v>43131</v>
      </c>
      <c r="AJ1" s="51">
        <v>43132</v>
      </c>
      <c r="AK1" s="51">
        <v>43133</v>
      </c>
      <c r="AL1" s="51">
        <v>43134</v>
      </c>
      <c r="AM1" s="51">
        <v>43135</v>
      </c>
      <c r="AN1" s="51">
        <v>43136</v>
      </c>
      <c r="AO1" s="51">
        <v>43137</v>
      </c>
      <c r="AP1" s="51">
        <v>43138</v>
      </c>
      <c r="AQ1" s="51">
        <v>43139</v>
      </c>
      <c r="AR1" s="51">
        <v>43140</v>
      </c>
      <c r="AS1" s="51">
        <v>43141</v>
      </c>
      <c r="AT1" s="51">
        <v>43142</v>
      </c>
      <c r="AU1" s="51">
        <v>43143</v>
      </c>
      <c r="AV1" s="51">
        <v>43144</v>
      </c>
      <c r="AW1" s="51">
        <v>43145</v>
      </c>
      <c r="AX1" s="51">
        <v>43146</v>
      </c>
      <c r="AY1" s="51">
        <v>43147</v>
      </c>
      <c r="AZ1" s="51">
        <v>43148</v>
      </c>
      <c r="BA1" s="51">
        <v>43149</v>
      </c>
      <c r="BB1" s="51">
        <v>43150</v>
      </c>
      <c r="BC1" s="51">
        <v>43151</v>
      </c>
      <c r="BD1" s="51">
        <v>43152</v>
      </c>
      <c r="BE1" s="51">
        <v>43153</v>
      </c>
      <c r="BF1" s="51">
        <v>43154</v>
      </c>
      <c r="BG1" s="51">
        <v>43155</v>
      </c>
      <c r="BH1" s="51">
        <v>43156</v>
      </c>
      <c r="BI1" s="51">
        <v>43157</v>
      </c>
      <c r="BJ1" s="51">
        <v>43158</v>
      </c>
      <c r="BK1" s="51">
        <v>43159</v>
      </c>
      <c r="BL1" s="51">
        <v>43160</v>
      </c>
      <c r="BM1" s="51">
        <v>43161</v>
      </c>
      <c r="BN1" s="51">
        <v>43162</v>
      </c>
      <c r="BO1" s="51">
        <v>43163</v>
      </c>
      <c r="BP1" s="51">
        <v>43164</v>
      </c>
      <c r="BQ1" s="51">
        <v>43165</v>
      </c>
      <c r="BR1" s="51">
        <v>43166</v>
      </c>
      <c r="BS1" s="51">
        <v>43167</v>
      </c>
      <c r="BT1" s="51">
        <v>43168</v>
      </c>
      <c r="BU1" s="51">
        <v>43169</v>
      </c>
      <c r="BV1" s="51">
        <v>43170</v>
      </c>
      <c r="BW1" s="51">
        <v>43171</v>
      </c>
      <c r="BX1" s="51">
        <v>43172</v>
      </c>
      <c r="BY1" s="51">
        <v>43173</v>
      </c>
      <c r="BZ1" s="51">
        <v>43174</v>
      </c>
      <c r="CA1" s="51">
        <v>43175</v>
      </c>
      <c r="CB1" s="51">
        <v>43176</v>
      </c>
      <c r="CC1" s="51">
        <v>43177</v>
      </c>
      <c r="CD1" s="51">
        <v>43178</v>
      </c>
      <c r="CE1" s="51">
        <v>43179</v>
      </c>
      <c r="CF1" s="51">
        <v>43180</v>
      </c>
      <c r="CG1" s="51">
        <v>43181</v>
      </c>
      <c r="CH1" s="51">
        <v>43182</v>
      </c>
      <c r="CI1" s="51">
        <v>43183</v>
      </c>
      <c r="CJ1" s="51">
        <v>43184</v>
      </c>
      <c r="CK1" s="51">
        <v>43185</v>
      </c>
      <c r="CL1" s="51">
        <v>43186</v>
      </c>
      <c r="CM1" s="51">
        <v>43187</v>
      </c>
      <c r="CN1" s="51">
        <v>43188</v>
      </c>
      <c r="CO1" s="51">
        <v>43189</v>
      </c>
      <c r="CP1" s="51">
        <v>43190</v>
      </c>
      <c r="CQ1" s="51">
        <v>43191</v>
      </c>
      <c r="CR1" s="51">
        <v>43192</v>
      </c>
      <c r="CS1" s="51">
        <v>43193</v>
      </c>
      <c r="CT1" s="51">
        <v>43194</v>
      </c>
      <c r="CU1" s="51">
        <v>43195</v>
      </c>
      <c r="CV1" s="51">
        <v>43196</v>
      </c>
      <c r="CW1" s="51">
        <v>43197</v>
      </c>
      <c r="CX1" s="51">
        <v>43198</v>
      </c>
      <c r="CY1" s="51">
        <v>43199</v>
      </c>
      <c r="CZ1" s="51">
        <v>43200</v>
      </c>
      <c r="DA1" s="51">
        <v>43201</v>
      </c>
      <c r="DB1" s="51">
        <v>43202</v>
      </c>
      <c r="DC1" s="51">
        <v>43203</v>
      </c>
      <c r="DD1" s="51">
        <v>43204</v>
      </c>
      <c r="DE1" s="51">
        <v>43205</v>
      </c>
      <c r="DF1" s="51">
        <v>43206</v>
      </c>
      <c r="DG1" s="51">
        <v>43207</v>
      </c>
      <c r="DH1" s="51">
        <v>43208</v>
      </c>
      <c r="DI1" s="51">
        <v>43209</v>
      </c>
      <c r="DJ1" s="51">
        <v>43210</v>
      </c>
      <c r="DK1" s="51">
        <v>43211</v>
      </c>
      <c r="DL1" s="51">
        <v>43212</v>
      </c>
      <c r="DM1" s="51">
        <v>43213</v>
      </c>
      <c r="DN1" s="51">
        <v>43214</v>
      </c>
      <c r="DO1" s="51">
        <v>43215</v>
      </c>
      <c r="DP1" s="51">
        <v>43216</v>
      </c>
      <c r="DQ1" s="51">
        <v>43217</v>
      </c>
      <c r="DR1" s="51">
        <v>43218</v>
      </c>
      <c r="DS1" s="51">
        <v>43219</v>
      </c>
      <c r="DT1" s="51">
        <v>43220</v>
      </c>
      <c r="DU1" s="51">
        <v>43221</v>
      </c>
      <c r="DV1" s="51">
        <v>43222</v>
      </c>
      <c r="DW1" s="51">
        <v>43223</v>
      </c>
      <c r="DX1" s="51">
        <v>43224</v>
      </c>
      <c r="DY1" s="51">
        <v>43225</v>
      </c>
      <c r="DZ1" s="51">
        <v>43226</v>
      </c>
      <c r="EA1" s="51">
        <v>43227</v>
      </c>
      <c r="EB1" s="51">
        <v>43228</v>
      </c>
      <c r="EC1" s="51">
        <v>43229</v>
      </c>
      <c r="ED1" s="51">
        <v>43230</v>
      </c>
      <c r="EE1" s="51">
        <v>43231</v>
      </c>
      <c r="EF1" s="51">
        <v>43232</v>
      </c>
      <c r="EG1" s="51">
        <v>43233</v>
      </c>
      <c r="EH1" s="51">
        <v>43234</v>
      </c>
      <c r="EI1" s="51">
        <v>43235</v>
      </c>
      <c r="EJ1" s="51">
        <v>43236</v>
      </c>
      <c r="EK1" s="51">
        <v>43237</v>
      </c>
      <c r="EL1" s="51">
        <v>43238</v>
      </c>
      <c r="EM1" s="51">
        <v>43239</v>
      </c>
      <c r="EN1" s="51">
        <v>43240</v>
      </c>
      <c r="EO1" s="51">
        <v>43241</v>
      </c>
      <c r="EP1" s="51">
        <v>43242</v>
      </c>
      <c r="EQ1" s="51">
        <v>43243</v>
      </c>
      <c r="ER1" s="51">
        <v>43244</v>
      </c>
      <c r="ES1" s="51">
        <v>43245</v>
      </c>
      <c r="ET1" s="51">
        <v>43246</v>
      </c>
      <c r="EU1" s="51">
        <v>43247</v>
      </c>
      <c r="EV1" s="51">
        <v>43248</v>
      </c>
      <c r="EW1" s="51">
        <v>43249</v>
      </c>
      <c r="EX1" s="51">
        <v>43250</v>
      </c>
      <c r="EY1" s="51">
        <v>43251</v>
      </c>
      <c r="EZ1" s="51">
        <v>43252</v>
      </c>
      <c r="FA1" s="51">
        <v>43253</v>
      </c>
      <c r="FB1" s="51">
        <v>43254</v>
      </c>
      <c r="FC1" s="51">
        <v>43255</v>
      </c>
      <c r="FD1" s="51">
        <v>43256</v>
      </c>
      <c r="FE1" s="51">
        <v>43257</v>
      </c>
      <c r="FF1" s="51">
        <v>43258</v>
      </c>
      <c r="FG1" s="51">
        <v>43259</v>
      </c>
      <c r="FH1" s="51">
        <v>43260</v>
      </c>
      <c r="FI1" s="51">
        <v>43261</v>
      </c>
      <c r="FJ1" s="51">
        <v>43262</v>
      </c>
      <c r="FK1" s="51">
        <v>43263</v>
      </c>
      <c r="FL1" s="51">
        <v>43264</v>
      </c>
      <c r="FM1" s="51">
        <v>43265</v>
      </c>
      <c r="FN1" s="51">
        <v>43266</v>
      </c>
      <c r="FO1" s="51">
        <v>43267</v>
      </c>
      <c r="FP1" s="51">
        <v>43268</v>
      </c>
      <c r="FQ1" s="51">
        <v>43269</v>
      </c>
      <c r="FR1" s="51">
        <v>43270</v>
      </c>
      <c r="FS1" s="51">
        <v>43271</v>
      </c>
      <c r="FT1" s="51">
        <v>43272</v>
      </c>
      <c r="FU1" s="51">
        <v>43273</v>
      </c>
      <c r="FV1" s="51">
        <v>43274</v>
      </c>
      <c r="FW1" s="51">
        <v>43275</v>
      </c>
      <c r="FX1" s="51">
        <v>43276</v>
      </c>
      <c r="FY1" s="51">
        <v>43277</v>
      </c>
      <c r="FZ1" s="51">
        <v>43278</v>
      </c>
      <c r="GA1" s="51">
        <v>43279</v>
      </c>
      <c r="GB1" s="51">
        <v>43280</v>
      </c>
      <c r="GC1" s="51">
        <v>43281</v>
      </c>
      <c r="GD1" s="51">
        <v>43282</v>
      </c>
      <c r="GE1" s="51">
        <v>43283</v>
      </c>
      <c r="GF1" s="51">
        <v>43284</v>
      </c>
      <c r="GG1" s="51">
        <v>43285</v>
      </c>
      <c r="GH1" s="51">
        <v>43286</v>
      </c>
      <c r="GI1" s="51">
        <v>43287</v>
      </c>
      <c r="GJ1" s="51">
        <v>43288</v>
      </c>
      <c r="GK1" s="51">
        <v>43289</v>
      </c>
      <c r="GL1" s="51">
        <v>43290</v>
      </c>
      <c r="GM1" s="51">
        <v>43291</v>
      </c>
      <c r="GN1" s="51">
        <v>43292</v>
      </c>
      <c r="GO1" s="51">
        <v>43293</v>
      </c>
      <c r="GP1" s="51">
        <v>43294</v>
      </c>
      <c r="GQ1" s="51">
        <v>43295</v>
      </c>
      <c r="GR1" s="51">
        <v>43296</v>
      </c>
      <c r="GS1" s="51">
        <v>43297</v>
      </c>
      <c r="GT1" s="51">
        <v>43298</v>
      </c>
      <c r="GU1" s="51">
        <v>43299</v>
      </c>
      <c r="GV1" s="51">
        <v>43300</v>
      </c>
      <c r="GW1" s="51">
        <v>43301</v>
      </c>
      <c r="GX1" s="51">
        <v>43302</v>
      </c>
      <c r="GY1" s="51">
        <v>43303</v>
      </c>
      <c r="GZ1" s="51">
        <v>43304</v>
      </c>
      <c r="HA1" s="51">
        <v>43305</v>
      </c>
      <c r="HB1" s="51">
        <v>43306</v>
      </c>
      <c r="HC1" s="51">
        <v>43307</v>
      </c>
      <c r="HD1" s="51">
        <v>43308</v>
      </c>
      <c r="HE1" s="51">
        <v>43309</v>
      </c>
      <c r="HF1" s="51">
        <v>43310</v>
      </c>
      <c r="HG1" s="51">
        <v>43311</v>
      </c>
      <c r="HH1" s="51">
        <v>43312</v>
      </c>
      <c r="HI1" s="51">
        <v>43313</v>
      </c>
      <c r="HJ1" s="51">
        <v>43314</v>
      </c>
      <c r="HK1" s="51">
        <v>43315</v>
      </c>
      <c r="HL1" s="51">
        <v>43316</v>
      </c>
      <c r="HM1" s="51">
        <v>43317</v>
      </c>
      <c r="HN1" s="51">
        <v>43318</v>
      </c>
      <c r="HO1" s="51">
        <v>43319</v>
      </c>
      <c r="HP1" s="51">
        <v>43320</v>
      </c>
      <c r="HQ1" s="51">
        <v>43321</v>
      </c>
      <c r="HR1" s="51">
        <v>43322</v>
      </c>
      <c r="HS1" s="51">
        <v>43323</v>
      </c>
      <c r="HT1" s="51">
        <v>43324</v>
      </c>
      <c r="HU1" s="51">
        <v>43325</v>
      </c>
      <c r="HV1" s="51">
        <v>43326</v>
      </c>
      <c r="HW1" s="51">
        <v>43327</v>
      </c>
      <c r="HX1" s="51">
        <v>43328</v>
      </c>
      <c r="HY1" s="51">
        <v>43329</v>
      </c>
      <c r="HZ1" s="51">
        <v>43330</v>
      </c>
      <c r="IA1" s="51">
        <v>43331</v>
      </c>
      <c r="IB1" s="51">
        <v>43332</v>
      </c>
      <c r="IC1" s="51">
        <v>43333</v>
      </c>
      <c r="ID1" s="51">
        <v>43334</v>
      </c>
      <c r="IE1" s="51">
        <v>43335</v>
      </c>
      <c r="IF1" s="51">
        <v>43336</v>
      </c>
      <c r="IG1" s="51">
        <v>43337</v>
      </c>
      <c r="IH1" s="51">
        <v>43338</v>
      </c>
      <c r="II1" s="51">
        <v>43339</v>
      </c>
      <c r="IJ1" s="51">
        <v>43340</v>
      </c>
      <c r="IK1" s="51">
        <v>43341</v>
      </c>
      <c r="IL1" s="51">
        <v>43342</v>
      </c>
      <c r="IM1" s="51">
        <v>43343</v>
      </c>
      <c r="IN1" s="51">
        <v>43344</v>
      </c>
      <c r="IO1" s="51">
        <v>43345</v>
      </c>
      <c r="IP1" s="51">
        <v>43346</v>
      </c>
      <c r="IQ1" s="51">
        <v>43347</v>
      </c>
      <c r="IR1" s="51">
        <v>43348</v>
      </c>
      <c r="IS1" s="51">
        <v>43349</v>
      </c>
      <c r="IT1" s="51">
        <v>43350</v>
      </c>
      <c r="IU1" s="51">
        <v>43351</v>
      </c>
      <c r="IV1" s="51">
        <v>43352</v>
      </c>
      <c r="IW1" s="51">
        <v>43353</v>
      </c>
      <c r="IX1" s="51">
        <v>43354</v>
      </c>
      <c r="IY1" s="51">
        <v>43355</v>
      </c>
      <c r="IZ1" s="51">
        <v>43356</v>
      </c>
      <c r="JA1" s="51">
        <v>43357</v>
      </c>
      <c r="JB1" s="51">
        <v>43358</v>
      </c>
      <c r="JC1" s="51">
        <v>43359</v>
      </c>
      <c r="JD1" s="51">
        <v>43360</v>
      </c>
      <c r="JE1" s="51">
        <v>43361</v>
      </c>
      <c r="JF1" s="51">
        <v>43362</v>
      </c>
      <c r="JG1" s="51">
        <v>43363</v>
      </c>
      <c r="JH1" s="51">
        <v>43364</v>
      </c>
      <c r="JI1" s="51">
        <v>43365</v>
      </c>
      <c r="JJ1" s="51">
        <v>43366</v>
      </c>
      <c r="JK1" s="51">
        <v>43367</v>
      </c>
      <c r="JL1" s="51">
        <v>43368</v>
      </c>
      <c r="JM1" s="51">
        <v>43369</v>
      </c>
      <c r="JN1" s="51">
        <v>43370</v>
      </c>
      <c r="JO1" s="51">
        <v>43371</v>
      </c>
      <c r="JP1" s="51">
        <v>43372</v>
      </c>
      <c r="JQ1" s="51">
        <v>43373</v>
      </c>
      <c r="JR1" s="51">
        <v>43374</v>
      </c>
      <c r="JS1" s="51">
        <v>43375</v>
      </c>
      <c r="JT1" s="51">
        <v>43376</v>
      </c>
      <c r="JU1" s="51">
        <v>43377</v>
      </c>
      <c r="JV1" s="51">
        <v>43378</v>
      </c>
      <c r="JW1" s="51">
        <v>43379</v>
      </c>
      <c r="JX1" s="51">
        <v>43380</v>
      </c>
      <c r="JY1" s="51">
        <v>43381</v>
      </c>
      <c r="JZ1" s="51">
        <v>43382</v>
      </c>
      <c r="KA1" s="51">
        <v>43383</v>
      </c>
      <c r="KB1" s="51">
        <v>43384</v>
      </c>
      <c r="KC1" s="51">
        <v>43385</v>
      </c>
      <c r="KD1" s="51">
        <v>43386</v>
      </c>
      <c r="KE1" s="51">
        <v>43387</v>
      </c>
      <c r="KF1" s="51">
        <v>43388</v>
      </c>
      <c r="KG1" s="51">
        <v>43389</v>
      </c>
      <c r="KH1" s="51">
        <v>43390</v>
      </c>
      <c r="KI1" s="51">
        <v>43391</v>
      </c>
      <c r="KJ1" s="51">
        <v>43392</v>
      </c>
      <c r="KK1" s="51">
        <v>43393</v>
      </c>
      <c r="KL1" s="51">
        <v>43394</v>
      </c>
      <c r="KM1" s="51">
        <v>43395</v>
      </c>
      <c r="KN1" s="51">
        <v>43396</v>
      </c>
      <c r="KO1" s="51">
        <v>43397</v>
      </c>
      <c r="KP1" s="51">
        <v>43398</v>
      </c>
      <c r="KQ1" s="51">
        <v>43399</v>
      </c>
      <c r="KR1" s="51">
        <v>43400</v>
      </c>
      <c r="KS1" s="51">
        <v>43401</v>
      </c>
      <c r="KT1" s="51">
        <v>43402</v>
      </c>
      <c r="KU1" s="51">
        <v>43403</v>
      </c>
      <c r="KV1" s="51">
        <v>43404</v>
      </c>
      <c r="KW1" s="51">
        <v>43405</v>
      </c>
      <c r="KX1" s="51">
        <v>43406</v>
      </c>
      <c r="KY1" s="51">
        <v>43407</v>
      </c>
      <c r="KZ1" s="51">
        <v>43408</v>
      </c>
      <c r="LA1" s="51">
        <v>43409</v>
      </c>
      <c r="LB1" s="51">
        <v>43410</v>
      </c>
      <c r="LC1" s="51">
        <v>43411</v>
      </c>
      <c r="LD1" s="51">
        <v>43412</v>
      </c>
      <c r="LE1" s="51">
        <v>43413</v>
      </c>
      <c r="LF1" s="51">
        <v>43414</v>
      </c>
      <c r="LG1" s="51">
        <v>43415</v>
      </c>
      <c r="LH1" s="51">
        <v>43416</v>
      </c>
      <c r="LI1" s="51">
        <v>43417</v>
      </c>
      <c r="LJ1" s="51">
        <v>43418</v>
      </c>
      <c r="LK1" s="51">
        <v>43419</v>
      </c>
      <c r="LL1" s="51">
        <v>43420</v>
      </c>
      <c r="LM1" s="51">
        <v>43421</v>
      </c>
      <c r="LN1" s="51">
        <v>43422</v>
      </c>
      <c r="LO1" s="51">
        <v>43423</v>
      </c>
      <c r="LP1" s="51">
        <v>43424</v>
      </c>
      <c r="LQ1" s="51">
        <v>43425</v>
      </c>
      <c r="LR1" s="51">
        <v>43426</v>
      </c>
      <c r="LS1" s="51">
        <v>43427</v>
      </c>
      <c r="LT1" s="51">
        <v>43428</v>
      </c>
      <c r="LU1" s="51">
        <v>43429</v>
      </c>
      <c r="LV1" s="51">
        <v>43430</v>
      </c>
      <c r="LW1" s="51">
        <v>43431</v>
      </c>
      <c r="LX1" s="51">
        <v>43432</v>
      </c>
      <c r="LY1" s="51">
        <v>43433</v>
      </c>
      <c r="LZ1" s="51">
        <v>43434</v>
      </c>
      <c r="MA1" s="51">
        <v>43435</v>
      </c>
      <c r="MB1" s="51">
        <v>43436</v>
      </c>
      <c r="MC1" s="51">
        <v>43437</v>
      </c>
      <c r="MD1" s="51">
        <v>43438</v>
      </c>
      <c r="ME1" s="51">
        <v>43439</v>
      </c>
      <c r="MF1" s="51">
        <v>43440</v>
      </c>
      <c r="MG1" s="51">
        <v>43441</v>
      </c>
      <c r="MH1" s="51">
        <v>43442</v>
      </c>
      <c r="MI1" s="51">
        <v>43443</v>
      </c>
      <c r="MJ1" s="51">
        <v>43444</v>
      </c>
      <c r="MK1" s="51">
        <v>43445</v>
      </c>
      <c r="ML1" s="51">
        <v>43446</v>
      </c>
      <c r="MM1" s="51">
        <v>43447</v>
      </c>
      <c r="MN1" s="51">
        <v>43448</v>
      </c>
      <c r="MO1" s="51">
        <v>43449</v>
      </c>
      <c r="MP1" s="51">
        <v>43450</v>
      </c>
      <c r="MQ1" s="51">
        <v>43451</v>
      </c>
      <c r="MR1" s="51">
        <v>43452</v>
      </c>
      <c r="MS1" s="51">
        <v>43453</v>
      </c>
      <c r="MT1" s="51">
        <v>43454</v>
      </c>
      <c r="MU1" s="51">
        <v>43455</v>
      </c>
      <c r="MV1" s="51">
        <v>43456</v>
      </c>
      <c r="MW1" s="51">
        <v>43457</v>
      </c>
      <c r="MX1" s="51">
        <v>43458</v>
      </c>
      <c r="MY1" s="51">
        <v>43459</v>
      </c>
      <c r="MZ1" s="51">
        <v>43460</v>
      </c>
      <c r="NA1" s="51">
        <v>43461</v>
      </c>
      <c r="NB1" s="51">
        <v>43462</v>
      </c>
    </row>
    <row r="2" spans="1:366" x14ac:dyDescent="0.2">
      <c r="A2" s="6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</row>
    <row r="3" spans="1:366" x14ac:dyDescent="0.2">
      <c r="A3" s="6"/>
      <c r="B3" s="19" t="s">
        <v>31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3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</row>
    <row r="4" spans="1:366" x14ac:dyDescent="0.2">
      <c r="A4" s="10" t="s">
        <v>0</v>
      </c>
      <c r="B4" s="11" t="s">
        <v>10</v>
      </c>
      <c r="C4" s="28">
        <v>24</v>
      </c>
      <c r="D4" s="28">
        <v>24</v>
      </c>
      <c r="E4" s="28">
        <v>24</v>
      </c>
      <c r="F4" s="28">
        <v>24</v>
      </c>
      <c r="G4" s="28">
        <v>24</v>
      </c>
      <c r="H4" s="28">
        <v>24</v>
      </c>
      <c r="I4" s="28">
        <v>24</v>
      </c>
      <c r="J4" s="28">
        <v>24</v>
      </c>
      <c r="K4" s="28">
        <v>24</v>
      </c>
      <c r="L4" s="28">
        <v>24</v>
      </c>
      <c r="M4" s="28">
        <v>24</v>
      </c>
      <c r="N4" s="28">
        <v>24</v>
      </c>
      <c r="O4" s="28">
        <v>24</v>
      </c>
      <c r="P4" s="28">
        <v>24</v>
      </c>
      <c r="Q4" s="28">
        <v>24</v>
      </c>
      <c r="R4" s="28">
        <v>24</v>
      </c>
      <c r="S4" s="28">
        <v>24</v>
      </c>
      <c r="T4" s="28">
        <v>24</v>
      </c>
      <c r="U4" s="28">
        <v>24</v>
      </c>
      <c r="V4" s="28">
        <v>24</v>
      </c>
      <c r="W4" s="28">
        <v>24</v>
      </c>
      <c r="X4" s="28">
        <v>24</v>
      </c>
      <c r="Y4" s="28">
        <v>24</v>
      </c>
      <c r="Z4" s="28">
        <v>24</v>
      </c>
      <c r="AA4" s="28">
        <v>24</v>
      </c>
      <c r="AB4" s="28">
        <v>24</v>
      </c>
      <c r="AC4" s="28">
        <v>24</v>
      </c>
      <c r="AD4" s="28">
        <v>24</v>
      </c>
      <c r="AE4" s="28">
        <v>24</v>
      </c>
      <c r="AF4" s="28">
        <v>24</v>
      </c>
      <c r="AG4" s="28">
        <v>24</v>
      </c>
      <c r="AH4" s="28">
        <v>24</v>
      </c>
      <c r="AI4" s="28">
        <v>24</v>
      </c>
      <c r="AJ4" s="28">
        <v>24</v>
      </c>
      <c r="AK4" s="28">
        <v>24</v>
      </c>
      <c r="AL4" s="28">
        <v>24</v>
      </c>
      <c r="AM4" s="28">
        <v>24</v>
      </c>
      <c r="AN4" s="28">
        <v>24</v>
      </c>
      <c r="AO4" s="28">
        <v>24</v>
      </c>
      <c r="AP4" s="28">
        <v>24</v>
      </c>
      <c r="AQ4" s="28">
        <v>24</v>
      </c>
      <c r="AR4" s="28">
        <v>24</v>
      </c>
      <c r="AS4" s="28">
        <v>24</v>
      </c>
      <c r="AT4" s="28">
        <v>24</v>
      </c>
      <c r="AU4" s="28">
        <v>24</v>
      </c>
      <c r="AV4" s="28">
        <v>24</v>
      </c>
      <c r="AW4" s="28">
        <v>24</v>
      </c>
      <c r="AX4" s="28">
        <v>24</v>
      </c>
      <c r="AY4" s="28">
        <v>24</v>
      </c>
      <c r="AZ4" s="28">
        <v>24</v>
      </c>
      <c r="BA4" s="28">
        <v>24</v>
      </c>
      <c r="BB4" s="28">
        <v>24</v>
      </c>
      <c r="BC4" s="28">
        <v>24</v>
      </c>
      <c r="BD4" s="28">
        <v>24</v>
      </c>
      <c r="BE4" s="28">
        <v>24</v>
      </c>
      <c r="BF4" s="28">
        <v>24</v>
      </c>
      <c r="BG4" s="28">
        <v>24</v>
      </c>
      <c r="BH4" s="28">
        <v>24</v>
      </c>
      <c r="BI4" s="28">
        <v>24</v>
      </c>
      <c r="BJ4" s="28">
        <v>24</v>
      </c>
      <c r="BK4" s="28">
        <v>24</v>
      </c>
      <c r="BL4" s="28">
        <v>24</v>
      </c>
      <c r="BM4" s="28">
        <v>24</v>
      </c>
      <c r="BN4" s="28">
        <v>24</v>
      </c>
      <c r="BO4" s="28">
        <v>24</v>
      </c>
      <c r="BP4" s="28">
        <v>24</v>
      </c>
      <c r="BQ4" s="28">
        <v>24</v>
      </c>
      <c r="BR4" s="28">
        <v>24</v>
      </c>
      <c r="BS4" s="28">
        <v>24</v>
      </c>
      <c r="BT4" s="28">
        <v>24</v>
      </c>
      <c r="BU4" s="28">
        <v>24</v>
      </c>
      <c r="BV4" s="28">
        <v>24</v>
      </c>
      <c r="BW4" s="28">
        <v>24</v>
      </c>
      <c r="BX4" s="28">
        <v>24</v>
      </c>
      <c r="BY4" s="28">
        <v>24</v>
      </c>
      <c r="BZ4" s="28">
        <v>24</v>
      </c>
      <c r="CA4" s="28">
        <v>24</v>
      </c>
      <c r="CB4" s="28">
        <v>24</v>
      </c>
      <c r="CC4" s="28">
        <v>24</v>
      </c>
      <c r="CD4" s="28">
        <v>24</v>
      </c>
      <c r="CE4" s="28">
        <v>24</v>
      </c>
      <c r="CF4" s="28">
        <v>24</v>
      </c>
      <c r="CG4" s="28">
        <v>24</v>
      </c>
      <c r="CH4" s="28">
        <v>24</v>
      </c>
      <c r="CI4" s="28">
        <v>24</v>
      </c>
      <c r="CJ4" s="28">
        <v>24</v>
      </c>
      <c r="CK4" s="28">
        <v>24</v>
      </c>
      <c r="CL4" s="28">
        <v>24</v>
      </c>
      <c r="CM4" s="28">
        <v>24</v>
      </c>
      <c r="CN4" s="28">
        <v>24</v>
      </c>
      <c r="CO4" s="28">
        <v>24</v>
      </c>
      <c r="CP4" s="28">
        <v>24</v>
      </c>
      <c r="CQ4" s="28">
        <v>24</v>
      </c>
      <c r="CR4" s="28">
        <v>24</v>
      </c>
      <c r="CS4" s="29">
        <v>24</v>
      </c>
      <c r="CT4" s="28">
        <v>24</v>
      </c>
      <c r="CU4" s="28">
        <v>24</v>
      </c>
      <c r="CV4" s="28">
        <v>24</v>
      </c>
      <c r="CW4" s="28">
        <v>24</v>
      </c>
      <c r="CX4" s="28">
        <v>24</v>
      </c>
      <c r="CY4" s="28">
        <v>24</v>
      </c>
      <c r="CZ4" s="28">
        <v>24</v>
      </c>
      <c r="DA4" s="28">
        <v>24</v>
      </c>
      <c r="DB4" s="28">
        <v>24</v>
      </c>
      <c r="DC4" s="28">
        <v>24</v>
      </c>
      <c r="DD4" s="28">
        <v>24</v>
      </c>
      <c r="DE4" s="28">
        <v>24</v>
      </c>
      <c r="DF4" s="28">
        <v>24</v>
      </c>
      <c r="DG4" s="28">
        <v>24</v>
      </c>
      <c r="DH4" s="28">
        <v>24</v>
      </c>
      <c r="DI4" s="28">
        <v>24</v>
      </c>
      <c r="DJ4" s="28">
        <v>24</v>
      </c>
      <c r="DK4" s="28">
        <v>24</v>
      </c>
      <c r="DL4" s="28">
        <v>24</v>
      </c>
      <c r="DM4" s="28">
        <v>24</v>
      </c>
      <c r="DN4" s="28">
        <v>24</v>
      </c>
      <c r="DO4" s="28">
        <v>24</v>
      </c>
      <c r="DP4" s="28">
        <v>24</v>
      </c>
      <c r="DQ4" s="28">
        <v>24</v>
      </c>
      <c r="DR4" s="28">
        <v>24</v>
      </c>
      <c r="DS4" s="28">
        <v>24</v>
      </c>
      <c r="DT4" s="28">
        <v>24</v>
      </c>
      <c r="DU4" s="28">
        <v>24</v>
      </c>
      <c r="DV4" s="28">
        <v>24</v>
      </c>
      <c r="DW4" s="28">
        <v>24</v>
      </c>
      <c r="DX4" s="28">
        <v>24</v>
      </c>
      <c r="DY4" s="28">
        <v>24</v>
      </c>
      <c r="DZ4" s="28">
        <v>24</v>
      </c>
      <c r="EA4" s="28">
        <v>24</v>
      </c>
      <c r="EB4" s="28">
        <v>24</v>
      </c>
      <c r="EC4" s="28">
        <v>24</v>
      </c>
      <c r="ED4" s="28">
        <v>24</v>
      </c>
      <c r="EE4" s="28">
        <v>24</v>
      </c>
      <c r="EF4" s="28">
        <v>24</v>
      </c>
      <c r="EG4" s="28">
        <v>24</v>
      </c>
      <c r="EH4" s="28">
        <v>24</v>
      </c>
      <c r="EI4" s="28">
        <v>24</v>
      </c>
      <c r="EJ4" s="28">
        <v>24</v>
      </c>
      <c r="EK4" s="28">
        <v>24</v>
      </c>
      <c r="EL4" s="28">
        <v>24</v>
      </c>
      <c r="EM4" s="28">
        <v>24</v>
      </c>
      <c r="EN4" s="28">
        <v>24</v>
      </c>
      <c r="EO4" s="28">
        <v>24</v>
      </c>
      <c r="EP4" s="28">
        <v>24</v>
      </c>
      <c r="EQ4" s="28">
        <v>24</v>
      </c>
      <c r="ER4" s="28">
        <v>24</v>
      </c>
      <c r="ES4" s="28">
        <v>24</v>
      </c>
      <c r="ET4" s="28">
        <v>24</v>
      </c>
      <c r="EU4" s="28">
        <v>24</v>
      </c>
      <c r="EV4" s="28">
        <v>24</v>
      </c>
      <c r="EW4" s="28">
        <v>24</v>
      </c>
      <c r="EX4" s="28">
        <v>24</v>
      </c>
      <c r="EY4" s="28">
        <v>24</v>
      </c>
      <c r="EZ4" s="28">
        <v>24</v>
      </c>
      <c r="FA4" s="28">
        <v>24</v>
      </c>
      <c r="FB4" s="28">
        <v>24</v>
      </c>
      <c r="FC4" s="28">
        <v>24</v>
      </c>
      <c r="FD4" s="28">
        <v>24</v>
      </c>
      <c r="FE4" s="28">
        <v>24</v>
      </c>
      <c r="FF4" s="28">
        <v>24</v>
      </c>
      <c r="FG4" s="28">
        <v>24</v>
      </c>
      <c r="FH4" s="28">
        <v>24</v>
      </c>
      <c r="FI4" s="28">
        <v>24</v>
      </c>
      <c r="FJ4" s="28">
        <v>24</v>
      </c>
      <c r="FK4" s="28">
        <v>24</v>
      </c>
      <c r="FL4" s="28">
        <v>24</v>
      </c>
      <c r="FM4" s="28">
        <v>24</v>
      </c>
      <c r="FN4" s="28">
        <v>24</v>
      </c>
      <c r="FO4" s="28">
        <v>24</v>
      </c>
      <c r="FP4" s="28">
        <v>24</v>
      </c>
      <c r="FQ4" s="28">
        <v>24</v>
      </c>
      <c r="FR4" s="28">
        <v>24</v>
      </c>
      <c r="FS4" s="28">
        <v>24</v>
      </c>
      <c r="FT4" s="28">
        <v>24</v>
      </c>
      <c r="FU4" s="28">
        <v>24</v>
      </c>
      <c r="FV4" s="28">
        <v>24</v>
      </c>
      <c r="FW4" s="28">
        <v>24</v>
      </c>
      <c r="FX4" s="28">
        <v>24</v>
      </c>
      <c r="FY4" s="28">
        <v>24</v>
      </c>
      <c r="FZ4" s="28">
        <v>24</v>
      </c>
      <c r="GA4" s="28">
        <v>24</v>
      </c>
      <c r="GB4" s="28">
        <v>24</v>
      </c>
      <c r="GC4" s="28">
        <v>24</v>
      </c>
      <c r="GD4" s="28">
        <v>24</v>
      </c>
      <c r="GE4" s="28">
        <v>24</v>
      </c>
      <c r="GF4" s="28">
        <v>24</v>
      </c>
      <c r="GG4" s="28">
        <v>24</v>
      </c>
      <c r="GH4" s="28">
        <v>24</v>
      </c>
      <c r="GI4" s="28">
        <v>24</v>
      </c>
      <c r="GJ4" s="28">
        <v>24</v>
      </c>
      <c r="GK4" s="28">
        <v>24</v>
      </c>
      <c r="GL4" s="28">
        <v>24</v>
      </c>
      <c r="GM4" s="28">
        <v>24</v>
      </c>
      <c r="GN4" s="28">
        <v>24</v>
      </c>
      <c r="GO4" s="28">
        <v>24</v>
      </c>
      <c r="GP4" s="28">
        <v>24</v>
      </c>
      <c r="GQ4" s="28">
        <v>24</v>
      </c>
      <c r="GR4" s="28">
        <v>24</v>
      </c>
      <c r="GS4" s="28">
        <v>24</v>
      </c>
      <c r="GT4" s="28">
        <v>24</v>
      </c>
      <c r="GU4" s="28">
        <v>24</v>
      </c>
      <c r="GV4" s="28">
        <v>24</v>
      </c>
      <c r="GW4" s="28">
        <v>24</v>
      </c>
      <c r="GX4" s="28">
        <v>24</v>
      </c>
      <c r="GY4" s="28">
        <v>24</v>
      </c>
      <c r="GZ4" s="28">
        <v>24</v>
      </c>
      <c r="HA4" s="28">
        <v>24</v>
      </c>
      <c r="HB4" s="28">
        <v>24</v>
      </c>
      <c r="HC4" s="28">
        <v>24</v>
      </c>
      <c r="HD4" s="28">
        <v>24</v>
      </c>
      <c r="HE4" s="28">
        <v>24</v>
      </c>
      <c r="HF4" s="28">
        <v>24</v>
      </c>
      <c r="HG4" s="28">
        <v>24</v>
      </c>
      <c r="HH4" s="28">
        <v>24</v>
      </c>
      <c r="HI4" s="28">
        <v>24</v>
      </c>
      <c r="HJ4" s="28">
        <v>24</v>
      </c>
      <c r="HK4" s="28">
        <v>24</v>
      </c>
      <c r="HL4" s="28">
        <v>24</v>
      </c>
      <c r="HM4" s="28">
        <v>24</v>
      </c>
      <c r="HN4" s="28">
        <v>24</v>
      </c>
      <c r="HO4" s="28">
        <v>24</v>
      </c>
      <c r="HP4" s="28">
        <v>24</v>
      </c>
      <c r="HQ4" s="28">
        <v>24</v>
      </c>
      <c r="HR4" s="28">
        <v>24</v>
      </c>
      <c r="HS4" s="28">
        <v>24</v>
      </c>
      <c r="HT4" s="28">
        <v>24</v>
      </c>
      <c r="HU4" s="28">
        <v>24</v>
      </c>
      <c r="HV4" s="28">
        <v>24</v>
      </c>
      <c r="HW4" s="28">
        <v>24</v>
      </c>
      <c r="HX4" s="28">
        <v>24</v>
      </c>
      <c r="HY4" s="28">
        <v>24</v>
      </c>
      <c r="HZ4" s="28">
        <v>24</v>
      </c>
      <c r="IA4" s="28">
        <v>24</v>
      </c>
      <c r="IB4" s="28">
        <v>24</v>
      </c>
      <c r="IC4" s="28">
        <v>24</v>
      </c>
      <c r="ID4" s="28">
        <v>24</v>
      </c>
      <c r="IE4" s="28">
        <v>24</v>
      </c>
      <c r="IF4" s="28">
        <v>24</v>
      </c>
      <c r="IG4" s="28">
        <v>24</v>
      </c>
      <c r="IH4" s="28">
        <v>24</v>
      </c>
      <c r="II4" s="28">
        <v>24</v>
      </c>
      <c r="IJ4" s="28">
        <v>24</v>
      </c>
      <c r="IK4" s="28">
        <v>24</v>
      </c>
      <c r="IL4" s="28">
        <v>24</v>
      </c>
      <c r="IM4" s="28">
        <v>24</v>
      </c>
      <c r="IN4" s="28">
        <v>24</v>
      </c>
      <c r="IO4" s="28">
        <v>24</v>
      </c>
      <c r="IP4" s="28">
        <v>24</v>
      </c>
      <c r="IQ4" s="28">
        <v>24</v>
      </c>
      <c r="IR4" s="28">
        <v>24</v>
      </c>
      <c r="IS4" s="28">
        <v>24</v>
      </c>
      <c r="IT4" s="28">
        <v>24</v>
      </c>
      <c r="IU4" s="28">
        <v>24</v>
      </c>
      <c r="IV4" s="28">
        <v>24</v>
      </c>
      <c r="IW4" s="28">
        <v>24</v>
      </c>
      <c r="IX4" s="28">
        <v>24</v>
      </c>
      <c r="IY4" s="28">
        <v>24</v>
      </c>
      <c r="IZ4" s="28">
        <v>24</v>
      </c>
      <c r="JA4" s="28">
        <v>24</v>
      </c>
      <c r="JB4" s="28">
        <v>24</v>
      </c>
      <c r="JC4" s="28">
        <v>24</v>
      </c>
      <c r="JD4" s="28">
        <v>24</v>
      </c>
      <c r="JE4" s="28">
        <v>24</v>
      </c>
      <c r="JF4" s="28">
        <v>24</v>
      </c>
      <c r="JG4" s="28">
        <v>24</v>
      </c>
      <c r="JH4" s="28">
        <v>24</v>
      </c>
      <c r="JI4" s="28">
        <v>24</v>
      </c>
      <c r="JJ4" s="28">
        <v>24</v>
      </c>
      <c r="JK4" s="28">
        <v>24</v>
      </c>
      <c r="JL4" s="28">
        <v>24</v>
      </c>
      <c r="JM4" s="28">
        <v>24</v>
      </c>
      <c r="JN4" s="28">
        <v>24</v>
      </c>
      <c r="JO4" s="28">
        <v>24</v>
      </c>
      <c r="JP4" s="28">
        <v>24</v>
      </c>
      <c r="JQ4" s="28">
        <v>24</v>
      </c>
      <c r="JR4" s="28">
        <v>24</v>
      </c>
      <c r="JS4" s="28">
        <v>24</v>
      </c>
      <c r="JT4" s="28">
        <v>24</v>
      </c>
      <c r="JU4" s="28">
        <v>24</v>
      </c>
      <c r="JV4" s="28">
        <v>24</v>
      </c>
      <c r="JW4" s="28">
        <v>24</v>
      </c>
      <c r="JX4" s="28">
        <v>24</v>
      </c>
      <c r="JY4" s="28">
        <v>24</v>
      </c>
      <c r="JZ4" s="28">
        <v>24</v>
      </c>
      <c r="KA4" s="28">
        <v>24</v>
      </c>
      <c r="KB4" s="28">
        <v>24</v>
      </c>
      <c r="KC4" s="28">
        <v>24</v>
      </c>
      <c r="KD4" s="28">
        <v>24</v>
      </c>
      <c r="KE4" s="28">
        <v>24</v>
      </c>
      <c r="KF4" s="28">
        <v>24</v>
      </c>
      <c r="KG4" s="28">
        <v>24</v>
      </c>
      <c r="KH4" s="28">
        <v>24</v>
      </c>
      <c r="KI4" s="28">
        <v>24</v>
      </c>
      <c r="KJ4" s="28">
        <v>24</v>
      </c>
      <c r="KK4" s="28">
        <v>24</v>
      </c>
      <c r="KL4" s="28">
        <v>24</v>
      </c>
      <c r="KM4" s="28">
        <v>24</v>
      </c>
      <c r="KN4" s="28">
        <v>24</v>
      </c>
      <c r="KO4" s="28">
        <v>24</v>
      </c>
      <c r="KP4" s="28">
        <v>24</v>
      </c>
      <c r="KQ4" s="28">
        <v>24</v>
      </c>
      <c r="KR4" s="28">
        <v>24</v>
      </c>
      <c r="KS4" s="28">
        <v>24</v>
      </c>
      <c r="KT4" s="28">
        <v>24</v>
      </c>
      <c r="KU4" s="28">
        <v>24</v>
      </c>
      <c r="KV4" s="28">
        <v>24</v>
      </c>
      <c r="KW4" s="28">
        <v>24</v>
      </c>
      <c r="KX4" s="28">
        <v>24</v>
      </c>
      <c r="KY4" s="28">
        <v>24</v>
      </c>
      <c r="KZ4" s="28">
        <v>24</v>
      </c>
      <c r="LA4" s="28">
        <v>24</v>
      </c>
      <c r="LB4" s="28">
        <v>24</v>
      </c>
      <c r="LC4" s="28">
        <v>24</v>
      </c>
      <c r="LD4" s="28">
        <v>24</v>
      </c>
      <c r="LE4" s="28">
        <v>24</v>
      </c>
      <c r="LF4" s="28">
        <v>24</v>
      </c>
      <c r="LG4" s="28">
        <v>24</v>
      </c>
      <c r="LH4" s="28">
        <v>24</v>
      </c>
      <c r="LI4" s="28">
        <v>24</v>
      </c>
      <c r="LJ4" s="28">
        <v>24</v>
      </c>
      <c r="LK4" s="28">
        <v>24</v>
      </c>
      <c r="LL4" s="28">
        <v>24</v>
      </c>
      <c r="LM4" s="28">
        <v>24</v>
      </c>
      <c r="LN4" s="28">
        <v>24</v>
      </c>
      <c r="LO4" s="28">
        <v>24</v>
      </c>
      <c r="LP4" s="28">
        <v>24</v>
      </c>
      <c r="LQ4" s="28">
        <v>24</v>
      </c>
      <c r="LR4" s="28">
        <v>24</v>
      </c>
      <c r="LS4" s="28">
        <v>24</v>
      </c>
      <c r="LT4" s="28">
        <v>24</v>
      </c>
      <c r="LU4" s="28">
        <v>24</v>
      </c>
      <c r="LV4" s="28">
        <v>24</v>
      </c>
      <c r="LW4" s="28">
        <v>24</v>
      </c>
      <c r="LX4" s="28">
        <v>24</v>
      </c>
      <c r="LY4" s="28">
        <v>24</v>
      </c>
      <c r="LZ4" s="28">
        <v>24</v>
      </c>
      <c r="MA4" s="28">
        <v>24</v>
      </c>
      <c r="MB4" s="28">
        <v>24</v>
      </c>
      <c r="MC4" s="28">
        <v>24</v>
      </c>
      <c r="MD4" s="28">
        <v>24</v>
      </c>
      <c r="ME4" s="28">
        <v>24</v>
      </c>
      <c r="MF4" s="28">
        <v>24</v>
      </c>
      <c r="MG4" s="28">
        <v>24</v>
      </c>
      <c r="MH4" s="28">
        <v>24</v>
      </c>
      <c r="MI4" s="28">
        <v>24</v>
      </c>
      <c r="MJ4" s="28">
        <v>24</v>
      </c>
      <c r="MK4" s="28">
        <v>24</v>
      </c>
      <c r="ML4" s="28">
        <v>24</v>
      </c>
      <c r="MM4" s="28">
        <v>24</v>
      </c>
      <c r="MN4" s="28">
        <v>24</v>
      </c>
      <c r="MO4" s="28">
        <v>24</v>
      </c>
      <c r="MP4" s="28">
        <v>24</v>
      </c>
      <c r="MQ4" s="28">
        <v>24</v>
      </c>
      <c r="MR4" s="28">
        <v>24</v>
      </c>
      <c r="MS4" s="28">
        <v>24</v>
      </c>
      <c r="MT4" s="28">
        <v>24</v>
      </c>
      <c r="MU4" s="28">
        <v>24</v>
      </c>
      <c r="MV4" s="28">
        <v>24</v>
      </c>
      <c r="MW4" s="28">
        <v>24</v>
      </c>
      <c r="MX4" s="28">
        <v>24</v>
      </c>
      <c r="MY4" s="28">
        <v>24</v>
      </c>
      <c r="MZ4" s="28">
        <v>24</v>
      </c>
      <c r="NA4" s="28">
        <v>24</v>
      </c>
      <c r="NB4" s="28">
        <v>24</v>
      </c>
    </row>
    <row r="5" spans="1:366" x14ac:dyDescent="0.2">
      <c r="A5" s="12"/>
      <c r="B5" s="13" t="s">
        <v>13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4.03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0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29">
        <v>0</v>
      </c>
      <c r="CJ5" s="29">
        <v>0</v>
      </c>
      <c r="CK5" s="29">
        <v>0</v>
      </c>
      <c r="CL5" s="29">
        <v>0</v>
      </c>
      <c r="CM5" s="29">
        <v>0</v>
      </c>
      <c r="CN5" s="29">
        <v>0</v>
      </c>
      <c r="CO5" s="29">
        <v>0</v>
      </c>
      <c r="CP5" s="29">
        <v>0</v>
      </c>
      <c r="CQ5" s="29">
        <v>0</v>
      </c>
      <c r="CR5" s="29">
        <v>0</v>
      </c>
      <c r="CS5" s="29">
        <v>18</v>
      </c>
      <c r="CT5" s="29">
        <v>7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0</v>
      </c>
      <c r="DC5" s="29">
        <v>0</v>
      </c>
      <c r="DD5" s="29">
        <v>0</v>
      </c>
      <c r="DE5" s="29">
        <v>0</v>
      </c>
      <c r="DF5" s="29">
        <v>0</v>
      </c>
      <c r="DG5" s="29">
        <v>0</v>
      </c>
      <c r="DH5" s="29">
        <v>0</v>
      </c>
      <c r="DI5" s="29">
        <v>0</v>
      </c>
      <c r="DJ5" s="29">
        <v>0</v>
      </c>
      <c r="DK5" s="29">
        <v>0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0</v>
      </c>
      <c r="EN5" s="29">
        <v>0</v>
      </c>
      <c r="EO5" s="29">
        <v>0</v>
      </c>
      <c r="EP5" s="29">
        <v>0</v>
      </c>
      <c r="EQ5" s="29">
        <v>0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0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0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0</v>
      </c>
      <c r="GA5" s="29">
        <v>0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0</v>
      </c>
      <c r="GJ5" s="29">
        <v>6.78</v>
      </c>
      <c r="GK5" s="29">
        <v>0</v>
      </c>
      <c r="GL5" s="29">
        <v>0</v>
      </c>
      <c r="GM5" s="29">
        <v>0</v>
      </c>
      <c r="GN5" s="29">
        <v>0</v>
      </c>
      <c r="GO5" s="29">
        <v>0</v>
      </c>
      <c r="GP5" s="29">
        <v>0</v>
      </c>
      <c r="GQ5" s="29">
        <v>0</v>
      </c>
      <c r="GR5" s="29">
        <v>0</v>
      </c>
      <c r="GS5" s="29">
        <v>0</v>
      </c>
      <c r="GT5" s="29">
        <v>0</v>
      </c>
      <c r="GU5" s="29">
        <v>0</v>
      </c>
      <c r="GV5" s="29">
        <v>0</v>
      </c>
      <c r="GW5" s="29">
        <v>0</v>
      </c>
      <c r="GX5" s="29">
        <v>0</v>
      </c>
      <c r="GY5" s="29">
        <v>0</v>
      </c>
      <c r="GZ5" s="29">
        <v>0</v>
      </c>
      <c r="HA5" s="29">
        <v>0</v>
      </c>
      <c r="HB5" s="29">
        <v>0</v>
      </c>
      <c r="HC5" s="29">
        <v>0</v>
      </c>
      <c r="HD5" s="29">
        <v>0</v>
      </c>
      <c r="HE5" s="29">
        <v>0</v>
      </c>
      <c r="HF5" s="29">
        <v>0</v>
      </c>
      <c r="HG5" s="29">
        <v>0</v>
      </c>
      <c r="HH5" s="29">
        <v>0</v>
      </c>
      <c r="HI5" s="29">
        <v>0</v>
      </c>
      <c r="HJ5" s="29">
        <v>0</v>
      </c>
      <c r="HK5" s="29">
        <v>0</v>
      </c>
      <c r="HL5" s="29">
        <v>0</v>
      </c>
      <c r="HM5" s="29">
        <v>0</v>
      </c>
      <c r="HN5" s="29">
        <v>0</v>
      </c>
      <c r="HO5" s="29">
        <v>0</v>
      </c>
      <c r="HP5" s="29">
        <v>0</v>
      </c>
      <c r="HQ5" s="29">
        <v>0</v>
      </c>
      <c r="HR5" s="29">
        <v>0</v>
      </c>
      <c r="HS5" s="29">
        <v>0</v>
      </c>
      <c r="HT5" s="29">
        <v>0</v>
      </c>
      <c r="HU5" s="29">
        <v>0</v>
      </c>
      <c r="HV5" s="29">
        <v>0</v>
      </c>
      <c r="HW5" s="29">
        <v>0</v>
      </c>
      <c r="HX5" s="29">
        <v>0</v>
      </c>
      <c r="HY5" s="29">
        <v>0</v>
      </c>
      <c r="HZ5" s="29">
        <v>0</v>
      </c>
      <c r="IA5" s="29">
        <v>0</v>
      </c>
      <c r="IB5" s="29">
        <v>0</v>
      </c>
      <c r="IC5" s="29">
        <v>0</v>
      </c>
      <c r="ID5" s="29">
        <v>0</v>
      </c>
      <c r="IE5" s="29">
        <v>0</v>
      </c>
      <c r="IF5" s="29">
        <v>0</v>
      </c>
      <c r="IG5" s="29">
        <v>0</v>
      </c>
      <c r="IH5" s="29">
        <v>24</v>
      </c>
      <c r="II5" s="29">
        <v>24</v>
      </c>
      <c r="IJ5" s="29">
        <v>24</v>
      </c>
      <c r="IK5" s="29">
        <v>24</v>
      </c>
      <c r="IL5" s="29">
        <v>12.22</v>
      </c>
      <c r="IM5" s="29">
        <v>0</v>
      </c>
      <c r="IN5" s="29">
        <v>0</v>
      </c>
      <c r="IO5" s="29">
        <v>0</v>
      </c>
      <c r="IP5" s="29">
        <v>0</v>
      </c>
      <c r="IQ5" s="29">
        <v>0</v>
      </c>
      <c r="IR5" s="29">
        <v>0</v>
      </c>
      <c r="IS5" s="29">
        <v>0</v>
      </c>
      <c r="IT5" s="29">
        <v>0</v>
      </c>
      <c r="IU5" s="29">
        <v>0</v>
      </c>
      <c r="IV5" s="29">
        <v>0</v>
      </c>
      <c r="IW5" s="29">
        <v>0</v>
      </c>
      <c r="IX5" s="29">
        <v>0</v>
      </c>
      <c r="IY5" s="29">
        <v>0</v>
      </c>
      <c r="IZ5" s="29">
        <v>0</v>
      </c>
      <c r="JA5" s="29">
        <v>0</v>
      </c>
      <c r="JB5" s="29">
        <v>0</v>
      </c>
      <c r="JC5" s="29">
        <v>0</v>
      </c>
      <c r="JD5" s="29">
        <v>0</v>
      </c>
      <c r="JE5" s="29">
        <v>0</v>
      </c>
      <c r="JF5" s="29">
        <v>0</v>
      </c>
      <c r="JG5" s="29">
        <v>0</v>
      </c>
      <c r="JH5" s="29">
        <v>0</v>
      </c>
      <c r="JI5" s="29">
        <v>0</v>
      </c>
      <c r="JJ5" s="29">
        <v>0</v>
      </c>
      <c r="JK5" s="29">
        <v>0</v>
      </c>
      <c r="JL5" s="29">
        <v>0</v>
      </c>
      <c r="JM5" s="29">
        <v>0</v>
      </c>
      <c r="JN5" s="29">
        <v>0</v>
      </c>
      <c r="JO5" s="29">
        <v>0</v>
      </c>
      <c r="JP5" s="29">
        <v>0</v>
      </c>
      <c r="JQ5" s="29">
        <v>0</v>
      </c>
      <c r="JR5" s="29">
        <v>0</v>
      </c>
      <c r="JS5" s="29">
        <v>0</v>
      </c>
      <c r="JT5" s="29">
        <v>0</v>
      </c>
      <c r="JU5" s="29">
        <v>0</v>
      </c>
      <c r="JV5" s="29">
        <v>0</v>
      </c>
      <c r="JW5" s="29">
        <v>0</v>
      </c>
      <c r="JX5" s="29">
        <v>0</v>
      </c>
      <c r="JY5" s="29">
        <v>0</v>
      </c>
      <c r="JZ5" s="29">
        <v>0</v>
      </c>
      <c r="KA5" s="29">
        <v>0</v>
      </c>
      <c r="KB5" s="29">
        <v>13.12</v>
      </c>
      <c r="KC5" s="29">
        <v>0</v>
      </c>
      <c r="KD5" s="29">
        <v>0</v>
      </c>
      <c r="KE5" s="29">
        <v>0</v>
      </c>
      <c r="KF5" s="29">
        <v>0</v>
      </c>
      <c r="KG5" s="29">
        <v>0</v>
      </c>
      <c r="KH5" s="29">
        <v>0</v>
      </c>
      <c r="KI5" s="29">
        <v>0</v>
      </c>
      <c r="KJ5" s="29">
        <v>0</v>
      </c>
      <c r="KK5" s="29">
        <v>0</v>
      </c>
      <c r="KL5" s="29">
        <v>0</v>
      </c>
      <c r="KM5" s="29">
        <v>0</v>
      </c>
      <c r="KN5" s="29">
        <v>0</v>
      </c>
      <c r="KO5" s="29">
        <v>0</v>
      </c>
      <c r="KP5" s="29">
        <v>0</v>
      </c>
      <c r="KQ5" s="29">
        <v>0</v>
      </c>
      <c r="KR5" s="29">
        <v>0</v>
      </c>
      <c r="KS5" s="29">
        <v>0</v>
      </c>
      <c r="KT5" s="29">
        <v>0</v>
      </c>
      <c r="KU5" s="29">
        <v>0</v>
      </c>
      <c r="KV5" s="29">
        <v>0</v>
      </c>
      <c r="KW5" s="29">
        <v>0</v>
      </c>
      <c r="KX5" s="29">
        <v>0</v>
      </c>
      <c r="KY5" s="29">
        <v>0</v>
      </c>
      <c r="KZ5" s="29">
        <v>0</v>
      </c>
      <c r="LA5" s="29">
        <v>0</v>
      </c>
      <c r="LB5" s="29">
        <v>0</v>
      </c>
      <c r="LC5" s="29">
        <v>0</v>
      </c>
      <c r="LD5" s="29">
        <v>0</v>
      </c>
      <c r="LE5" s="29">
        <v>0</v>
      </c>
      <c r="LF5" s="29">
        <v>0</v>
      </c>
      <c r="LG5" s="29">
        <v>0</v>
      </c>
      <c r="LH5" s="29">
        <v>0</v>
      </c>
      <c r="LI5" s="29">
        <v>0</v>
      </c>
      <c r="LJ5" s="29">
        <v>0</v>
      </c>
      <c r="LK5" s="29">
        <v>0</v>
      </c>
      <c r="LL5" s="29">
        <v>0</v>
      </c>
      <c r="LM5" s="29">
        <v>0</v>
      </c>
      <c r="LN5" s="29">
        <v>0</v>
      </c>
      <c r="LO5" s="29">
        <v>0</v>
      </c>
      <c r="LP5" s="29">
        <v>0</v>
      </c>
      <c r="LQ5" s="29">
        <v>0</v>
      </c>
      <c r="LR5" s="29">
        <v>0</v>
      </c>
      <c r="LS5" s="29">
        <v>0</v>
      </c>
      <c r="LT5" s="29">
        <v>0</v>
      </c>
      <c r="LU5" s="29">
        <v>0</v>
      </c>
      <c r="LV5" s="29">
        <v>0</v>
      </c>
      <c r="LW5" s="29">
        <v>0</v>
      </c>
      <c r="LX5" s="29">
        <v>0</v>
      </c>
      <c r="LY5" s="29">
        <v>0</v>
      </c>
      <c r="LZ5" s="29">
        <v>0</v>
      </c>
      <c r="MA5" s="29">
        <v>0</v>
      </c>
      <c r="MB5" s="29">
        <v>0</v>
      </c>
      <c r="MC5" s="29">
        <v>0</v>
      </c>
      <c r="MD5" s="29">
        <v>0</v>
      </c>
      <c r="ME5" s="29">
        <v>0</v>
      </c>
      <c r="MF5" s="29">
        <v>17.75</v>
      </c>
      <c r="MG5" s="29">
        <f>47/60</f>
        <v>0.78333333333333333</v>
      </c>
      <c r="MH5" s="29">
        <v>0</v>
      </c>
      <c r="MI5" s="29">
        <v>0</v>
      </c>
      <c r="MJ5" s="29">
        <v>0</v>
      </c>
      <c r="MK5" s="29">
        <v>0</v>
      </c>
      <c r="ML5" s="29">
        <v>0</v>
      </c>
      <c r="MM5" s="29">
        <v>0</v>
      </c>
      <c r="MN5" s="29">
        <v>0</v>
      </c>
      <c r="MO5" s="29">
        <v>0</v>
      </c>
      <c r="MP5" s="29">
        <v>0</v>
      </c>
      <c r="MQ5" s="29">
        <v>0</v>
      </c>
      <c r="MR5" s="29">
        <v>0</v>
      </c>
      <c r="MS5" s="29">
        <v>0</v>
      </c>
      <c r="MT5" s="29">
        <v>0</v>
      </c>
      <c r="MU5" s="29">
        <v>0</v>
      </c>
      <c r="MV5" s="29">
        <v>0</v>
      </c>
      <c r="MW5" s="29">
        <v>0</v>
      </c>
      <c r="MX5" s="29">
        <v>0</v>
      </c>
      <c r="MY5" s="29">
        <v>0</v>
      </c>
      <c r="MZ5" s="29">
        <v>0</v>
      </c>
      <c r="NA5" s="29">
        <v>0</v>
      </c>
      <c r="NB5" s="29">
        <v>3.07</v>
      </c>
    </row>
    <row r="6" spans="1:366" x14ac:dyDescent="0.2">
      <c r="A6" s="12"/>
      <c r="B6" s="13" t="s">
        <v>14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0.08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7.0000000000000007E-2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0.42</v>
      </c>
      <c r="BR6" s="29">
        <v>0</v>
      </c>
      <c r="BS6" s="29">
        <v>0.33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7.0000000000000007E-2</v>
      </c>
      <c r="CS6" s="29">
        <v>0</v>
      </c>
      <c r="CT6" s="29">
        <v>0</v>
      </c>
      <c r="CU6" s="29">
        <v>0.13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v>0</v>
      </c>
      <c r="DY6" s="29">
        <v>0</v>
      </c>
      <c r="DZ6" s="29">
        <v>0</v>
      </c>
      <c r="EA6" s="29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29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29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</v>
      </c>
      <c r="FT6" s="29">
        <v>0</v>
      </c>
      <c r="FU6" s="29">
        <v>0</v>
      </c>
      <c r="FV6" s="29">
        <v>0</v>
      </c>
      <c r="FW6" s="29">
        <v>0</v>
      </c>
      <c r="FX6" s="29">
        <v>0</v>
      </c>
      <c r="FY6" s="29">
        <v>0</v>
      </c>
      <c r="FZ6" s="29">
        <v>0</v>
      </c>
      <c r="GA6" s="29">
        <v>0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0</v>
      </c>
      <c r="GV6" s="29">
        <v>0</v>
      </c>
      <c r="GW6" s="29">
        <v>0</v>
      </c>
      <c r="GX6" s="29">
        <v>0</v>
      </c>
      <c r="GY6" s="29">
        <v>0</v>
      </c>
      <c r="GZ6" s="29">
        <v>0</v>
      </c>
      <c r="HA6" s="29">
        <v>0</v>
      </c>
      <c r="HB6" s="29">
        <v>0</v>
      </c>
      <c r="HC6" s="29">
        <v>0</v>
      </c>
      <c r="HD6" s="29">
        <v>0</v>
      </c>
      <c r="HE6" s="29">
        <v>0</v>
      </c>
      <c r="HF6" s="29">
        <v>0</v>
      </c>
      <c r="HG6" s="29">
        <v>0</v>
      </c>
      <c r="HH6" s="29">
        <v>0</v>
      </c>
      <c r="HI6" s="29">
        <v>0</v>
      </c>
      <c r="HJ6" s="29">
        <v>0</v>
      </c>
      <c r="HK6" s="29">
        <v>0</v>
      </c>
      <c r="HL6" s="29">
        <v>0</v>
      </c>
      <c r="HM6" s="29">
        <v>0</v>
      </c>
      <c r="HN6" s="29">
        <v>0</v>
      </c>
      <c r="HO6" s="29">
        <v>0</v>
      </c>
      <c r="HP6" s="29">
        <v>0.2</v>
      </c>
      <c r="HQ6" s="29">
        <v>0</v>
      </c>
      <c r="HR6" s="29">
        <v>0</v>
      </c>
      <c r="HS6" s="29">
        <v>0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0</v>
      </c>
      <c r="IC6" s="29">
        <v>0</v>
      </c>
      <c r="ID6" s="29">
        <v>0</v>
      </c>
      <c r="IE6" s="29">
        <v>0</v>
      </c>
      <c r="IF6" s="29">
        <v>0</v>
      </c>
      <c r="IG6" s="29">
        <f>1.75+1.7</f>
        <v>3.45</v>
      </c>
      <c r="IH6" s="29">
        <v>0</v>
      </c>
      <c r="II6" s="29">
        <v>0</v>
      </c>
      <c r="IJ6" s="29">
        <v>0.08</v>
      </c>
      <c r="IK6" s="29">
        <v>0</v>
      </c>
      <c r="IL6" s="29">
        <v>0.08</v>
      </c>
      <c r="IM6" s="29">
        <v>0</v>
      </c>
      <c r="IN6" s="29">
        <v>0</v>
      </c>
      <c r="IO6" s="29">
        <v>0</v>
      </c>
      <c r="IP6" s="29">
        <v>0</v>
      </c>
      <c r="IQ6" s="29">
        <v>0</v>
      </c>
      <c r="IR6" s="29">
        <v>0</v>
      </c>
      <c r="IS6" s="29">
        <v>0</v>
      </c>
      <c r="IT6" s="29">
        <v>0.55000000000000004</v>
      </c>
      <c r="IU6" s="29">
        <v>0</v>
      </c>
      <c r="IV6" s="29">
        <v>0</v>
      </c>
      <c r="IW6" s="29">
        <v>0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0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0</v>
      </c>
      <c r="JT6" s="29">
        <v>0</v>
      </c>
      <c r="JU6" s="29">
        <v>0</v>
      </c>
      <c r="JV6" s="29">
        <v>0</v>
      </c>
      <c r="JW6" s="29">
        <v>0</v>
      </c>
      <c r="JX6" s="29">
        <v>0</v>
      </c>
      <c r="JY6" s="29">
        <v>0</v>
      </c>
      <c r="JZ6" s="29">
        <v>0</v>
      </c>
      <c r="KA6" s="29">
        <v>0</v>
      </c>
      <c r="KB6" s="29">
        <v>0</v>
      </c>
      <c r="KC6" s="29">
        <v>0</v>
      </c>
      <c r="KD6" s="29">
        <v>0</v>
      </c>
      <c r="KE6" s="29">
        <v>0</v>
      </c>
      <c r="KF6" s="29">
        <v>0</v>
      </c>
      <c r="KG6" s="29">
        <v>0</v>
      </c>
      <c r="KH6" s="29">
        <v>0</v>
      </c>
      <c r="KI6" s="29">
        <v>0</v>
      </c>
      <c r="KJ6" s="29">
        <v>0</v>
      </c>
      <c r="KK6" s="29">
        <v>0</v>
      </c>
      <c r="KL6" s="29">
        <v>0</v>
      </c>
      <c r="KM6" s="29">
        <v>0</v>
      </c>
      <c r="KN6" s="29">
        <v>0</v>
      </c>
      <c r="KO6" s="29">
        <v>0</v>
      </c>
      <c r="KP6" s="29">
        <v>0</v>
      </c>
      <c r="KQ6" s="29">
        <v>0</v>
      </c>
      <c r="KR6" s="29">
        <v>0</v>
      </c>
      <c r="KS6" s="29">
        <v>0</v>
      </c>
      <c r="KT6" s="29">
        <v>0</v>
      </c>
      <c r="KU6" s="29">
        <v>0</v>
      </c>
      <c r="KV6" s="29">
        <v>0</v>
      </c>
      <c r="KW6" s="29">
        <v>0</v>
      </c>
      <c r="KX6" s="29">
        <v>0</v>
      </c>
      <c r="KY6" s="29">
        <v>0</v>
      </c>
      <c r="KZ6" s="29">
        <v>0</v>
      </c>
      <c r="LA6" s="29">
        <v>0</v>
      </c>
      <c r="LB6" s="29">
        <v>0</v>
      </c>
      <c r="LC6" s="29">
        <v>0</v>
      </c>
      <c r="LD6" s="29">
        <v>0</v>
      </c>
      <c r="LE6" s="29">
        <v>0</v>
      </c>
      <c r="LF6" s="29">
        <v>0</v>
      </c>
      <c r="LG6" s="29">
        <v>0</v>
      </c>
      <c r="LH6" s="29">
        <v>0</v>
      </c>
      <c r="LI6" s="29">
        <v>0</v>
      </c>
      <c r="LJ6" s="29">
        <v>0</v>
      </c>
      <c r="LK6" s="29">
        <v>0</v>
      </c>
      <c r="LL6" s="29">
        <v>0</v>
      </c>
      <c r="LM6" s="29">
        <v>0</v>
      </c>
      <c r="LN6" s="29">
        <v>0</v>
      </c>
      <c r="LO6" s="29">
        <v>0</v>
      </c>
      <c r="LP6" s="29">
        <v>0</v>
      </c>
      <c r="LQ6" s="29">
        <v>0</v>
      </c>
      <c r="LR6" s="29">
        <v>0</v>
      </c>
      <c r="LS6" s="29">
        <v>0</v>
      </c>
      <c r="LT6" s="29">
        <v>0</v>
      </c>
      <c r="LU6" s="29">
        <v>0</v>
      </c>
      <c r="LV6" s="29">
        <v>0</v>
      </c>
      <c r="LW6" s="29">
        <v>0</v>
      </c>
      <c r="LX6" s="29">
        <v>0</v>
      </c>
      <c r="LY6" s="29">
        <v>0</v>
      </c>
      <c r="LZ6" s="29">
        <v>0</v>
      </c>
      <c r="MA6" s="29">
        <v>0</v>
      </c>
      <c r="MB6" s="29">
        <v>0</v>
      </c>
      <c r="MC6" s="29">
        <v>0</v>
      </c>
      <c r="MD6" s="29">
        <v>0</v>
      </c>
      <c r="ME6" s="29">
        <v>0.65</v>
      </c>
      <c r="MF6" s="29">
        <v>0</v>
      </c>
      <c r="MG6" s="29">
        <v>0</v>
      </c>
      <c r="MH6" s="29">
        <v>0</v>
      </c>
      <c r="MI6" s="29">
        <v>0</v>
      </c>
      <c r="MJ6" s="29">
        <v>0</v>
      </c>
      <c r="MK6" s="29">
        <v>0</v>
      </c>
      <c r="ML6" s="29">
        <v>0</v>
      </c>
      <c r="MM6" s="29">
        <v>0</v>
      </c>
      <c r="MN6" s="29">
        <v>0</v>
      </c>
      <c r="MO6" s="29">
        <v>0</v>
      </c>
      <c r="MP6" s="29">
        <v>0</v>
      </c>
      <c r="MQ6" s="29">
        <v>0</v>
      </c>
      <c r="MR6" s="29">
        <v>0</v>
      </c>
      <c r="MS6" s="29">
        <v>0</v>
      </c>
      <c r="MT6" s="29">
        <v>0</v>
      </c>
      <c r="MU6" s="29">
        <v>0</v>
      </c>
      <c r="MV6" s="29">
        <v>0</v>
      </c>
      <c r="MW6" s="29">
        <v>0</v>
      </c>
      <c r="MX6" s="29">
        <v>0</v>
      </c>
      <c r="MY6" s="29">
        <v>0</v>
      </c>
      <c r="MZ6" s="29">
        <v>0</v>
      </c>
      <c r="NA6" s="29">
        <v>0</v>
      </c>
      <c r="NB6" s="29">
        <v>0</v>
      </c>
    </row>
    <row r="7" spans="1:366" x14ac:dyDescent="0.2">
      <c r="A7" s="12"/>
      <c r="B7" s="13" t="s">
        <v>16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8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0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f>9+(32/60)</f>
        <v>9.5333333333333332</v>
      </c>
      <c r="FX7" s="29">
        <v>24</v>
      </c>
      <c r="FY7" s="29">
        <f>4.3+3.48</f>
        <v>7.7799999999999994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0</v>
      </c>
      <c r="LQ7" s="29">
        <v>0</v>
      </c>
      <c r="LR7" s="29">
        <v>0</v>
      </c>
      <c r="LS7" s="29">
        <v>0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0</v>
      </c>
      <c r="MV7" s="29">
        <v>0</v>
      </c>
      <c r="MW7" s="29">
        <v>0</v>
      </c>
      <c r="MX7" s="29">
        <v>0</v>
      </c>
      <c r="MY7" s="29">
        <v>0</v>
      </c>
      <c r="MZ7" s="29">
        <v>0</v>
      </c>
      <c r="NA7" s="29">
        <v>0</v>
      </c>
      <c r="NB7" s="29">
        <v>0</v>
      </c>
    </row>
    <row r="8" spans="1:366" x14ac:dyDescent="0.2">
      <c r="A8" s="12"/>
      <c r="B8" s="13" t="s">
        <v>17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0.18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29">
        <v>0</v>
      </c>
      <c r="DQ8" s="29">
        <v>0</v>
      </c>
      <c r="DR8" s="29">
        <v>0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0.13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0</v>
      </c>
      <c r="HX8" s="29">
        <v>0</v>
      </c>
      <c r="HY8" s="29">
        <v>0</v>
      </c>
      <c r="HZ8" s="29">
        <v>0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v>0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0</v>
      </c>
      <c r="LP8" s="29">
        <v>0</v>
      </c>
      <c r="LQ8" s="29">
        <v>0</v>
      </c>
      <c r="LR8" s="29">
        <v>0</v>
      </c>
      <c r="LS8" s="29">
        <v>0</v>
      </c>
      <c r="LT8" s="29">
        <v>0</v>
      </c>
      <c r="LU8" s="29">
        <v>0</v>
      </c>
      <c r="LV8" s="29">
        <v>0</v>
      </c>
      <c r="LW8" s="29">
        <v>0</v>
      </c>
      <c r="LX8" s="29">
        <v>0</v>
      </c>
      <c r="LY8" s="29">
        <v>0</v>
      </c>
      <c r="LZ8" s="29">
        <v>0</v>
      </c>
      <c r="MA8" s="29">
        <v>0</v>
      </c>
      <c r="MB8" s="29">
        <v>0</v>
      </c>
      <c r="MC8" s="29">
        <v>0</v>
      </c>
      <c r="MD8" s="29">
        <v>0</v>
      </c>
      <c r="ME8" s="29">
        <v>0</v>
      </c>
      <c r="MF8" s="29">
        <v>0</v>
      </c>
      <c r="MG8" s="29">
        <v>0</v>
      </c>
      <c r="MH8" s="29">
        <v>0</v>
      </c>
      <c r="MI8" s="29">
        <v>0</v>
      </c>
      <c r="MJ8" s="29">
        <v>0</v>
      </c>
      <c r="MK8" s="29">
        <v>0</v>
      </c>
      <c r="ML8" s="29">
        <v>0</v>
      </c>
      <c r="MM8" s="29">
        <v>0</v>
      </c>
      <c r="MN8" s="29">
        <v>0</v>
      </c>
      <c r="MO8" s="29">
        <v>0</v>
      </c>
      <c r="MP8" s="29">
        <v>0</v>
      </c>
      <c r="MQ8" s="29">
        <v>0</v>
      </c>
      <c r="MR8" s="29">
        <v>0</v>
      </c>
      <c r="MS8" s="29">
        <v>0</v>
      </c>
      <c r="MT8" s="29">
        <v>0</v>
      </c>
      <c r="MU8" s="29">
        <v>0</v>
      </c>
      <c r="MV8" s="29">
        <v>0</v>
      </c>
      <c r="MW8" s="29">
        <v>0</v>
      </c>
      <c r="MX8" s="29">
        <v>0</v>
      </c>
      <c r="MY8" s="29">
        <v>0</v>
      </c>
      <c r="MZ8" s="29">
        <v>0</v>
      </c>
      <c r="NA8" s="29">
        <v>0</v>
      </c>
      <c r="NB8" s="29">
        <v>0</v>
      </c>
    </row>
    <row r="9" spans="1:366" x14ac:dyDescent="0.2">
      <c r="A9" s="14"/>
      <c r="B9" s="15" t="s">
        <v>11</v>
      </c>
      <c r="C9" s="30">
        <f t="shared" ref="C9:BN9" si="0">C5+C7+C8</f>
        <v>0</v>
      </c>
      <c r="D9" s="30">
        <f t="shared" si="0"/>
        <v>0</v>
      </c>
      <c r="E9" s="30">
        <f t="shared" si="0"/>
        <v>0</v>
      </c>
      <c r="F9" s="30">
        <f t="shared" si="0"/>
        <v>0</v>
      </c>
      <c r="G9" s="30">
        <f t="shared" si="0"/>
        <v>0</v>
      </c>
      <c r="H9" s="30">
        <f t="shared" si="0"/>
        <v>0</v>
      </c>
      <c r="I9" s="30">
        <f t="shared" si="0"/>
        <v>0</v>
      </c>
      <c r="J9" s="30">
        <f t="shared" si="0"/>
        <v>0</v>
      </c>
      <c r="K9" s="30">
        <f t="shared" si="0"/>
        <v>0</v>
      </c>
      <c r="L9" s="30">
        <f t="shared" si="0"/>
        <v>0</v>
      </c>
      <c r="M9" s="30">
        <f t="shared" si="0"/>
        <v>4.03</v>
      </c>
      <c r="N9" s="30">
        <f t="shared" si="0"/>
        <v>0</v>
      </c>
      <c r="O9" s="30">
        <f t="shared" si="0"/>
        <v>0</v>
      </c>
      <c r="P9" s="30">
        <f t="shared" si="0"/>
        <v>0</v>
      </c>
      <c r="Q9" s="30">
        <f t="shared" si="0"/>
        <v>0</v>
      </c>
      <c r="R9" s="30">
        <f t="shared" si="0"/>
        <v>0</v>
      </c>
      <c r="S9" s="30">
        <f t="shared" si="0"/>
        <v>0</v>
      </c>
      <c r="T9" s="30">
        <f t="shared" si="0"/>
        <v>0</v>
      </c>
      <c r="U9" s="30">
        <f t="shared" si="0"/>
        <v>0</v>
      </c>
      <c r="V9" s="30">
        <f t="shared" si="0"/>
        <v>0</v>
      </c>
      <c r="W9" s="30">
        <f t="shared" si="0"/>
        <v>0</v>
      </c>
      <c r="X9" s="30">
        <f t="shared" si="0"/>
        <v>0</v>
      </c>
      <c r="Y9" s="30">
        <f t="shared" si="0"/>
        <v>0</v>
      </c>
      <c r="Z9" s="30">
        <f t="shared" si="0"/>
        <v>0</v>
      </c>
      <c r="AA9" s="30">
        <f t="shared" si="0"/>
        <v>0</v>
      </c>
      <c r="AB9" s="30">
        <f t="shared" si="0"/>
        <v>0</v>
      </c>
      <c r="AC9" s="30">
        <f t="shared" si="0"/>
        <v>0</v>
      </c>
      <c r="AD9" s="30">
        <f t="shared" si="0"/>
        <v>0</v>
      </c>
      <c r="AE9" s="30">
        <f t="shared" si="0"/>
        <v>0</v>
      </c>
      <c r="AF9" s="30">
        <f t="shared" si="0"/>
        <v>0</v>
      </c>
      <c r="AG9" s="30">
        <f t="shared" si="0"/>
        <v>0</v>
      </c>
      <c r="AH9" s="30">
        <f t="shared" si="0"/>
        <v>0</v>
      </c>
      <c r="AI9" s="30">
        <f t="shared" si="0"/>
        <v>0</v>
      </c>
      <c r="AJ9" s="30">
        <f t="shared" si="0"/>
        <v>0</v>
      </c>
      <c r="AK9" s="30">
        <f t="shared" si="0"/>
        <v>0</v>
      </c>
      <c r="AL9" s="30">
        <f t="shared" si="0"/>
        <v>0</v>
      </c>
      <c r="AM9" s="30">
        <f t="shared" si="0"/>
        <v>0</v>
      </c>
      <c r="AN9" s="30">
        <f t="shared" si="0"/>
        <v>0</v>
      </c>
      <c r="AO9" s="30">
        <f t="shared" si="0"/>
        <v>0</v>
      </c>
      <c r="AP9" s="30">
        <f t="shared" si="0"/>
        <v>0</v>
      </c>
      <c r="AQ9" s="30">
        <f t="shared" si="0"/>
        <v>0</v>
      </c>
      <c r="AR9" s="30">
        <f t="shared" si="0"/>
        <v>0</v>
      </c>
      <c r="AS9" s="30">
        <f t="shared" si="0"/>
        <v>0</v>
      </c>
      <c r="AT9" s="30">
        <f t="shared" si="0"/>
        <v>0</v>
      </c>
      <c r="AU9" s="30">
        <f t="shared" si="0"/>
        <v>0</v>
      </c>
      <c r="AV9" s="30">
        <f t="shared" si="0"/>
        <v>0</v>
      </c>
      <c r="AW9" s="30">
        <f t="shared" si="0"/>
        <v>0</v>
      </c>
      <c r="AX9" s="30">
        <f t="shared" si="0"/>
        <v>0</v>
      </c>
      <c r="AY9" s="30">
        <f t="shared" si="0"/>
        <v>0</v>
      </c>
      <c r="AZ9" s="30">
        <f t="shared" si="0"/>
        <v>0</v>
      </c>
      <c r="BA9" s="30">
        <f t="shared" si="0"/>
        <v>0</v>
      </c>
      <c r="BB9" s="30">
        <f t="shared" si="0"/>
        <v>0</v>
      </c>
      <c r="BC9" s="30">
        <f t="shared" si="0"/>
        <v>0</v>
      </c>
      <c r="BD9" s="30">
        <f t="shared" si="0"/>
        <v>0.18</v>
      </c>
      <c r="BE9" s="30">
        <f t="shared" si="0"/>
        <v>0</v>
      </c>
      <c r="BF9" s="30">
        <f t="shared" si="0"/>
        <v>0</v>
      </c>
      <c r="BG9" s="30">
        <f t="shared" si="0"/>
        <v>0</v>
      </c>
      <c r="BH9" s="30">
        <f t="shared" si="0"/>
        <v>0</v>
      </c>
      <c r="BI9" s="30">
        <f t="shared" si="0"/>
        <v>0</v>
      </c>
      <c r="BJ9" s="30">
        <f t="shared" si="0"/>
        <v>0</v>
      </c>
      <c r="BK9" s="30">
        <f t="shared" si="0"/>
        <v>0</v>
      </c>
      <c r="BL9" s="30">
        <f t="shared" si="0"/>
        <v>0</v>
      </c>
      <c r="BM9" s="30">
        <f t="shared" si="0"/>
        <v>0</v>
      </c>
      <c r="BN9" s="30">
        <f t="shared" si="0"/>
        <v>0</v>
      </c>
      <c r="BO9" s="30">
        <f t="shared" ref="BO9:DZ9" si="1">BO5+BO7+BO8</f>
        <v>0</v>
      </c>
      <c r="BP9" s="30">
        <f t="shared" si="1"/>
        <v>0</v>
      </c>
      <c r="BQ9" s="30">
        <f t="shared" si="1"/>
        <v>0</v>
      </c>
      <c r="BR9" s="30">
        <f t="shared" si="1"/>
        <v>0</v>
      </c>
      <c r="BS9" s="30">
        <f t="shared" si="1"/>
        <v>0</v>
      </c>
      <c r="BT9" s="30">
        <f t="shared" si="1"/>
        <v>0</v>
      </c>
      <c r="BU9" s="30">
        <f t="shared" si="1"/>
        <v>0</v>
      </c>
      <c r="BV9" s="30">
        <f t="shared" si="1"/>
        <v>0</v>
      </c>
      <c r="BW9" s="30">
        <f t="shared" si="1"/>
        <v>0</v>
      </c>
      <c r="BX9" s="30">
        <f t="shared" si="1"/>
        <v>0</v>
      </c>
      <c r="BY9" s="30">
        <f t="shared" si="1"/>
        <v>0</v>
      </c>
      <c r="BZ9" s="30">
        <f t="shared" si="1"/>
        <v>0</v>
      </c>
      <c r="CA9" s="30">
        <f t="shared" si="1"/>
        <v>0</v>
      </c>
      <c r="CB9" s="30">
        <f t="shared" si="1"/>
        <v>0</v>
      </c>
      <c r="CC9" s="30">
        <f t="shared" si="1"/>
        <v>0</v>
      </c>
      <c r="CD9" s="30">
        <f t="shared" si="1"/>
        <v>0</v>
      </c>
      <c r="CE9" s="30">
        <f t="shared" si="1"/>
        <v>0</v>
      </c>
      <c r="CF9" s="30">
        <f t="shared" si="1"/>
        <v>0</v>
      </c>
      <c r="CG9" s="30">
        <f t="shared" si="1"/>
        <v>0</v>
      </c>
      <c r="CH9" s="30">
        <f t="shared" si="1"/>
        <v>0</v>
      </c>
      <c r="CI9" s="30">
        <f t="shared" si="1"/>
        <v>0</v>
      </c>
      <c r="CJ9" s="30">
        <f t="shared" si="1"/>
        <v>0</v>
      </c>
      <c r="CK9" s="30">
        <f t="shared" si="1"/>
        <v>0</v>
      </c>
      <c r="CL9" s="30">
        <f t="shared" si="1"/>
        <v>0</v>
      </c>
      <c r="CM9" s="30">
        <f t="shared" si="1"/>
        <v>0</v>
      </c>
      <c r="CN9" s="30">
        <f t="shared" si="1"/>
        <v>0</v>
      </c>
      <c r="CO9" s="30">
        <f t="shared" si="1"/>
        <v>0</v>
      </c>
      <c r="CP9" s="30">
        <f t="shared" si="1"/>
        <v>0</v>
      </c>
      <c r="CQ9" s="30">
        <f t="shared" si="1"/>
        <v>0</v>
      </c>
      <c r="CR9" s="30">
        <f t="shared" si="1"/>
        <v>0</v>
      </c>
      <c r="CS9" s="30">
        <f t="shared" si="1"/>
        <v>18</v>
      </c>
      <c r="CT9" s="30">
        <f t="shared" si="1"/>
        <v>7</v>
      </c>
      <c r="CU9" s="30">
        <f t="shared" si="1"/>
        <v>0</v>
      </c>
      <c r="CV9" s="30">
        <f t="shared" si="1"/>
        <v>0</v>
      </c>
      <c r="CW9" s="30">
        <f t="shared" si="1"/>
        <v>0</v>
      </c>
      <c r="CX9" s="30">
        <f t="shared" si="1"/>
        <v>0</v>
      </c>
      <c r="CY9" s="30">
        <f t="shared" si="1"/>
        <v>0</v>
      </c>
      <c r="CZ9" s="30">
        <f t="shared" si="1"/>
        <v>0</v>
      </c>
      <c r="DA9" s="30">
        <f t="shared" si="1"/>
        <v>0</v>
      </c>
      <c r="DB9" s="30">
        <f t="shared" si="1"/>
        <v>0</v>
      </c>
      <c r="DC9" s="30">
        <f t="shared" si="1"/>
        <v>0</v>
      </c>
      <c r="DD9" s="30">
        <f t="shared" si="1"/>
        <v>0</v>
      </c>
      <c r="DE9" s="30">
        <f t="shared" si="1"/>
        <v>0</v>
      </c>
      <c r="DF9" s="30">
        <f t="shared" si="1"/>
        <v>0</v>
      </c>
      <c r="DG9" s="30">
        <f t="shared" si="1"/>
        <v>0</v>
      </c>
      <c r="DH9" s="30">
        <f t="shared" si="1"/>
        <v>0</v>
      </c>
      <c r="DI9" s="30">
        <f t="shared" si="1"/>
        <v>0</v>
      </c>
      <c r="DJ9" s="30">
        <f t="shared" si="1"/>
        <v>0</v>
      </c>
      <c r="DK9" s="30">
        <f t="shared" si="1"/>
        <v>0</v>
      </c>
      <c r="DL9" s="30">
        <f t="shared" si="1"/>
        <v>0</v>
      </c>
      <c r="DM9" s="30">
        <f t="shared" si="1"/>
        <v>0</v>
      </c>
      <c r="DN9" s="30">
        <f t="shared" si="1"/>
        <v>0</v>
      </c>
      <c r="DO9" s="30">
        <f t="shared" si="1"/>
        <v>0</v>
      </c>
      <c r="DP9" s="30">
        <f t="shared" si="1"/>
        <v>0</v>
      </c>
      <c r="DQ9" s="30">
        <f t="shared" si="1"/>
        <v>0</v>
      </c>
      <c r="DR9" s="30">
        <f t="shared" si="1"/>
        <v>0</v>
      </c>
      <c r="DS9" s="30">
        <f t="shared" si="1"/>
        <v>0</v>
      </c>
      <c r="DT9" s="30">
        <f t="shared" si="1"/>
        <v>0</v>
      </c>
      <c r="DU9" s="30">
        <f t="shared" si="1"/>
        <v>0</v>
      </c>
      <c r="DV9" s="30">
        <f t="shared" si="1"/>
        <v>0</v>
      </c>
      <c r="DW9" s="30">
        <f t="shared" si="1"/>
        <v>0</v>
      </c>
      <c r="DX9" s="30">
        <f t="shared" si="1"/>
        <v>0</v>
      </c>
      <c r="DY9" s="30">
        <f t="shared" si="1"/>
        <v>0</v>
      </c>
      <c r="DZ9" s="30">
        <f t="shared" si="1"/>
        <v>0</v>
      </c>
      <c r="EA9" s="30">
        <f t="shared" ref="EA9:GL9" si="2">EA5+EA7+EA8</f>
        <v>0</v>
      </c>
      <c r="EB9" s="30">
        <f t="shared" si="2"/>
        <v>0.13</v>
      </c>
      <c r="EC9" s="30">
        <f t="shared" si="2"/>
        <v>0</v>
      </c>
      <c r="ED9" s="30">
        <f t="shared" si="2"/>
        <v>0</v>
      </c>
      <c r="EE9" s="30">
        <f t="shared" si="2"/>
        <v>0</v>
      </c>
      <c r="EF9" s="30">
        <f t="shared" si="2"/>
        <v>0</v>
      </c>
      <c r="EG9" s="30">
        <f t="shared" si="2"/>
        <v>0</v>
      </c>
      <c r="EH9" s="30">
        <f t="shared" si="2"/>
        <v>0</v>
      </c>
      <c r="EI9" s="30">
        <f t="shared" si="2"/>
        <v>0</v>
      </c>
      <c r="EJ9" s="30">
        <f t="shared" si="2"/>
        <v>0</v>
      </c>
      <c r="EK9" s="30">
        <f t="shared" si="2"/>
        <v>0</v>
      </c>
      <c r="EL9" s="30">
        <f t="shared" si="2"/>
        <v>0</v>
      </c>
      <c r="EM9" s="30">
        <f t="shared" si="2"/>
        <v>0</v>
      </c>
      <c r="EN9" s="30">
        <f t="shared" si="2"/>
        <v>0</v>
      </c>
      <c r="EO9" s="30">
        <f t="shared" si="2"/>
        <v>0</v>
      </c>
      <c r="EP9" s="30">
        <f t="shared" si="2"/>
        <v>0</v>
      </c>
      <c r="EQ9" s="30">
        <f t="shared" si="2"/>
        <v>0</v>
      </c>
      <c r="ER9" s="30">
        <f t="shared" si="2"/>
        <v>0</v>
      </c>
      <c r="ES9" s="30">
        <f t="shared" si="2"/>
        <v>0</v>
      </c>
      <c r="ET9" s="30">
        <f t="shared" si="2"/>
        <v>0</v>
      </c>
      <c r="EU9" s="30">
        <f t="shared" si="2"/>
        <v>0</v>
      </c>
      <c r="EV9" s="30">
        <f t="shared" si="2"/>
        <v>0</v>
      </c>
      <c r="EW9" s="30">
        <f t="shared" si="2"/>
        <v>0</v>
      </c>
      <c r="EX9" s="30">
        <f t="shared" si="2"/>
        <v>0</v>
      </c>
      <c r="EY9" s="30">
        <f t="shared" si="2"/>
        <v>0</v>
      </c>
      <c r="EZ9" s="30">
        <f t="shared" si="2"/>
        <v>0</v>
      </c>
      <c r="FA9" s="30">
        <f t="shared" si="2"/>
        <v>0</v>
      </c>
      <c r="FB9" s="30">
        <f t="shared" si="2"/>
        <v>0</v>
      </c>
      <c r="FC9" s="30">
        <f t="shared" si="2"/>
        <v>0</v>
      </c>
      <c r="FD9" s="30">
        <f t="shared" si="2"/>
        <v>0</v>
      </c>
      <c r="FE9" s="30">
        <f t="shared" si="2"/>
        <v>0</v>
      </c>
      <c r="FF9" s="30">
        <f t="shared" si="2"/>
        <v>0</v>
      </c>
      <c r="FG9" s="30">
        <f t="shared" si="2"/>
        <v>0</v>
      </c>
      <c r="FH9" s="30">
        <f t="shared" si="2"/>
        <v>0</v>
      </c>
      <c r="FI9" s="30">
        <f t="shared" si="2"/>
        <v>0</v>
      </c>
      <c r="FJ9" s="30">
        <f t="shared" si="2"/>
        <v>0</v>
      </c>
      <c r="FK9" s="30">
        <f t="shared" si="2"/>
        <v>0</v>
      </c>
      <c r="FL9" s="30">
        <f t="shared" si="2"/>
        <v>0</v>
      </c>
      <c r="FM9" s="30">
        <f t="shared" si="2"/>
        <v>0</v>
      </c>
      <c r="FN9" s="30">
        <f t="shared" si="2"/>
        <v>0</v>
      </c>
      <c r="FO9" s="30">
        <f t="shared" si="2"/>
        <v>0</v>
      </c>
      <c r="FP9" s="30">
        <f t="shared" si="2"/>
        <v>0</v>
      </c>
      <c r="FQ9" s="30">
        <f t="shared" si="2"/>
        <v>0</v>
      </c>
      <c r="FR9" s="30">
        <f t="shared" si="2"/>
        <v>0</v>
      </c>
      <c r="FS9" s="30">
        <f t="shared" si="2"/>
        <v>0</v>
      </c>
      <c r="FT9" s="30">
        <f t="shared" si="2"/>
        <v>0</v>
      </c>
      <c r="FU9" s="30">
        <f t="shared" si="2"/>
        <v>0</v>
      </c>
      <c r="FV9" s="30">
        <f t="shared" si="2"/>
        <v>0</v>
      </c>
      <c r="FW9" s="30">
        <f t="shared" si="2"/>
        <v>9.5333333333333332</v>
      </c>
      <c r="FX9" s="30">
        <f t="shared" si="2"/>
        <v>24</v>
      </c>
      <c r="FY9" s="30">
        <f t="shared" si="2"/>
        <v>7.7799999999999994</v>
      </c>
      <c r="FZ9" s="30">
        <f t="shared" si="2"/>
        <v>0</v>
      </c>
      <c r="GA9" s="30">
        <f t="shared" si="2"/>
        <v>0</v>
      </c>
      <c r="GB9" s="30">
        <f t="shared" si="2"/>
        <v>0</v>
      </c>
      <c r="GC9" s="30">
        <f t="shared" si="2"/>
        <v>0</v>
      </c>
      <c r="GD9" s="30">
        <f t="shared" si="2"/>
        <v>0</v>
      </c>
      <c r="GE9" s="30">
        <f t="shared" si="2"/>
        <v>0</v>
      </c>
      <c r="GF9" s="30">
        <f t="shared" si="2"/>
        <v>0</v>
      </c>
      <c r="GG9" s="30">
        <f t="shared" si="2"/>
        <v>0</v>
      </c>
      <c r="GH9" s="30">
        <f t="shared" si="2"/>
        <v>0</v>
      </c>
      <c r="GI9" s="30">
        <f t="shared" si="2"/>
        <v>0</v>
      </c>
      <c r="GJ9" s="30">
        <f t="shared" si="2"/>
        <v>6.78</v>
      </c>
      <c r="GK9" s="30">
        <f t="shared" si="2"/>
        <v>0</v>
      </c>
      <c r="GL9" s="30">
        <f t="shared" si="2"/>
        <v>0</v>
      </c>
      <c r="GM9" s="30">
        <f t="shared" ref="GM9:IX9" si="3">GM5+GM7+GM8</f>
        <v>0</v>
      </c>
      <c r="GN9" s="30">
        <f t="shared" si="3"/>
        <v>0</v>
      </c>
      <c r="GO9" s="30">
        <f t="shared" si="3"/>
        <v>0</v>
      </c>
      <c r="GP9" s="30">
        <f t="shared" si="3"/>
        <v>0</v>
      </c>
      <c r="GQ9" s="30">
        <f t="shared" si="3"/>
        <v>0</v>
      </c>
      <c r="GR9" s="30">
        <f t="shared" si="3"/>
        <v>0</v>
      </c>
      <c r="GS9" s="30">
        <f t="shared" si="3"/>
        <v>0</v>
      </c>
      <c r="GT9" s="30">
        <f t="shared" si="3"/>
        <v>0</v>
      </c>
      <c r="GU9" s="30">
        <f t="shared" si="3"/>
        <v>0</v>
      </c>
      <c r="GV9" s="30">
        <f t="shared" si="3"/>
        <v>0</v>
      </c>
      <c r="GW9" s="30">
        <f t="shared" si="3"/>
        <v>0</v>
      </c>
      <c r="GX9" s="30">
        <f t="shared" si="3"/>
        <v>0</v>
      </c>
      <c r="GY9" s="30">
        <f t="shared" si="3"/>
        <v>0</v>
      </c>
      <c r="GZ9" s="30">
        <f t="shared" si="3"/>
        <v>0</v>
      </c>
      <c r="HA9" s="30">
        <f t="shared" si="3"/>
        <v>0</v>
      </c>
      <c r="HB9" s="30">
        <f t="shared" si="3"/>
        <v>0</v>
      </c>
      <c r="HC9" s="30">
        <f t="shared" si="3"/>
        <v>0</v>
      </c>
      <c r="HD9" s="30">
        <f t="shared" si="3"/>
        <v>0</v>
      </c>
      <c r="HE9" s="30">
        <f t="shared" si="3"/>
        <v>0</v>
      </c>
      <c r="HF9" s="30">
        <f t="shared" si="3"/>
        <v>0</v>
      </c>
      <c r="HG9" s="30">
        <f t="shared" si="3"/>
        <v>0</v>
      </c>
      <c r="HH9" s="30">
        <f t="shared" si="3"/>
        <v>0</v>
      </c>
      <c r="HI9" s="30">
        <f t="shared" si="3"/>
        <v>0</v>
      </c>
      <c r="HJ9" s="30">
        <f t="shared" si="3"/>
        <v>0</v>
      </c>
      <c r="HK9" s="30">
        <f t="shared" si="3"/>
        <v>0</v>
      </c>
      <c r="HL9" s="30">
        <f t="shared" si="3"/>
        <v>0</v>
      </c>
      <c r="HM9" s="30">
        <f t="shared" si="3"/>
        <v>0</v>
      </c>
      <c r="HN9" s="30">
        <f t="shared" si="3"/>
        <v>0</v>
      </c>
      <c r="HO9" s="30">
        <f t="shared" si="3"/>
        <v>0</v>
      </c>
      <c r="HP9" s="30">
        <f t="shared" si="3"/>
        <v>0</v>
      </c>
      <c r="HQ9" s="30">
        <f t="shared" si="3"/>
        <v>0</v>
      </c>
      <c r="HR9" s="30">
        <f t="shared" si="3"/>
        <v>0</v>
      </c>
      <c r="HS9" s="30">
        <f t="shared" si="3"/>
        <v>0</v>
      </c>
      <c r="HT9" s="30">
        <f t="shared" si="3"/>
        <v>0</v>
      </c>
      <c r="HU9" s="30">
        <f t="shared" si="3"/>
        <v>0</v>
      </c>
      <c r="HV9" s="30">
        <f t="shared" si="3"/>
        <v>0</v>
      </c>
      <c r="HW9" s="30">
        <f t="shared" si="3"/>
        <v>0</v>
      </c>
      <c r="HX9" s="30">
        <f t="shared" si="3"/>
        <v>0</v>
      </c>
      <c r="HY9" s="30">
        <f t="shared" si="3"/>
        <v>0</v>
      </c>
      <c r="HZ9" s="30">
        <f t="shared" si="3"/>
        <v>0</v>
      </c>
      <c r="IA9" s="30">
        <f t="shared" si="3"/>
        <v>0</v>
      </c>
      <c r="IB9" s="30">
        <f t="shared" si="3"/>
        <v>0</v>
      </c>
      <c r="IC9" s="30">
        <f t="shared" si="3"/>
        <v>0</v>
      </c>
      <c r="ID9" s="30">
        <f t="shared" si="3"/>
        <v>0</v>
      </c>
      <c r="IE9" s="30">
        <f t="shared" si="3"/>
        <v>0</v>
      </c>
      <c r="IF9" s="30">
        <f t="shared" si="3"/>
        <v>0</v>
      </c>
      <c r="IG9" s="30">
        <f t="shared" si="3"/>
        <v>0</v>
      </c>
      <c r="IH9" s="30">
        <f t="shared" si="3"/>
        <v>24</v>
      </c>
      <c r="II9" s="30">
        <f t="shared" si="3"/>
        <v>24</v>
      </c>
      <c r="IJ9" s="30">
        <f t="shared" si="3"/>
        <v>24</v>
      </c>
      <c r="IK9" s="30">
        <f t="shared" si="3"/>
        <v>24</v>
      </c>
      <c r="IL9" s="30">
        <f t="shared" si="3"/>
        <v>12.22</v>
      </c>
      <c r="IM9" s="30">
        <f t="shared" si="3"/>
        <v>0</v>
      </c>
      <c r="IN9" s="30">
        <f t="shared" si="3"/>
        <v>0</v>
      </c>
      <c r="IO9" s="30">
        <f t="shared" si="3"/>
        <v>0</v>
      </c>
      <c r="IP9" s="30">
        <f t="shared" si="3"/>
        <v>0</v>
      </c>
      <c r="IQ9" s="30">
        <f t="shared" si="3"/>
        <v>0</v>
      </c>
      <c r="IR9" s="30">
        <f t="shared" si="3"/>
        <v>0</v>
      </c>
      <c r="IS9" s="30">
        <f t="shared" si="3"/>
        <v>0</v>
      </c>
      <c r="IT9" s="30">
        <f t="shared" si="3"/>
        <v>0</v>
      </c>
      <c r="IU9" s="30">
        <f t="shared" si="3"/>
        <v>0</v>
      </c>
      <c r="IV9" s="30">
        <f t="shared" si="3"/>
        <v>0</v>
      </c>
      <c r="IW9" s="30">
        <f t="shared" si="3"/>
        <v>0</v>
      </c>
      <c r="IX9" s="30">
        <f t="shared" si="3"/>
        <v>0</v>
      </c>
      <c r="IY9" s="30">
        <f t="shared" ref="IY9:LJ9" si="4">IY5+IY7+IY8</f>
        <v>0</v>
      </c>
      <c r="IZ9" s="30">
        <f t="shared" si="4"/>
        <v>0</v>
      </c>
      <c r="JA9" s="30">
        <f t="shared" si="4"/>
        <v>0</v>
      </c>
      <c r="JB9" s="30">
        <f t="shared" si="4"/>
        <v>0</v>
      </c>
      <c r="JC9" s="30">
        <f t="shared" si="4"/>
        <v>0</v>
      </c>
      <c r="JD9" s="30">
        <f t="shared" si="4"/>
        <v>0</v>
      </c>
      <c r="JE9" s="30">
        <f t="shared" si="4"/>
        <v>0</v>
      </c>
      <c r="JF9" s="30">
        <f t="shared" si="4"/>
        <v>0</v>
      </c>
      <c r="JG9" s="30">
        <f t="shared" si="4"/>
        <v>0</v>
      </c>
      <c r="JH9" s="30">
        <f t="shared" si="4"/>
        <v>0</v>
      </c>
      <c r="JI9" s="30">
        <f t="shared" si="4"/>
        <v>0</v>
      </c>
      <c r="JJ9" s="30">
        <f t="shared" si="4"/>
        <v>0</v>
      </c>
      <c r="JK9" s="30">
        <f t="shared" si="4"/>
        <v>0</v>
      </c>
      <c r="JL9" s="30">
        <f t="shared" si="4"/>
        <v>0</v>
      </c>
      <c r="JM9" s="30">
        <f t="shared" si="4"/>
        <v>0</v>
      </c>
      <c r="JN9" s="30">
        <f t="shared" si="4"/>
        <v>0</v>
      </c>
      <c r="JO9" s="30">
        <f t="shared" si="4"/>
        <v>0</v>
      </c>
      <c r="JP9" s="30">
        <f t="shared" si="4"/>
        <v>0</v>
      </c>
      <c r="JQ9" s="30">
        <f t="shared" si="4"/>
        <v>0</v>
      </c>
      <c r="JR9" s="30">
        <f t="shared" si="4"/>
        <v>0</v>
      </c>
      <c r="JS9" s="30">
        <f t="shared" si="4"/>
        <v>0</v>
      </c>
      <c r="JT9" s="30">
        <f t="shared" si="4"/>
        <v>0</v>
      </c>
      <c r="JU9" s="30">
        <f t="shared" si="4"/>
        <v>0</v>
      </c>
      <c r="JV9" s="30">
        <f t="shared" si="4"/>
        <v>0</v>
      </c>
      <c r="JW9" s="30">
        <f t="shared" si="4"/>
        <v>0</v>
      </c>
      <c r="JX9" s="30">
        <f t="shared" si="4"/>
        <v>0</v>
      </c>
      <c r="JY9" s="30">
        <f t="shared" si="4"/>
        <v>0</v>
      </c>
      <c r="JZ9" s="30">
        <f t="shared" si="4"/>
        <v>0</v>
      </c>
      <c r="KA9" s="30">
        <f t="shared" si="4"/>
        <v>0</v>
      </c>
      <c r="KB9" s="30">
        <f t="shared" si="4"/>
        <v>13.12</v>
      </c>
      <c r="KC9" s="30">
        <f t="shared" si="4"/>
        <v>0</v>
      </c>
      <c r="KD9" s="30">
        <f t="shared" si="4"/>
        <v>0</v>
      </c>
      <c r="KE9" s="30">
        <f t="shared" si="4"/>
        <v>0</v>
      </c>
      <c r="KF9" s="30">
        <f t="shared" si="4"/>
        <v>0</v>
      </c>
      <c r="KG9" s="30">
        <f t="shared" si="4"/>
        <v>0</v>
      </c>
      <c r="KH9" s="30">
        <f t="shared" si="4"/>
        <v>0</v>
      </c>
      <c r="KI9" s="30">
        <f t="shared" si="4"/>
        <v>0</v>
      </c>
      <c r="KJ9" s="30">
        <f t="shared" si="4"/>
        <v>0</v>
      </c>
      <c r="KK9" s="30">
        <f t="shared" si="4"/>
        <v>0</v>
      </c>
      <c r="KL9" s="30">
        <f t="shared" si="4"/>
        <v>0</v>
      </c>
      <c r="KM9" s="30">
        <f t="shared" si="4"/>
        <v>0</v>
      </c>
      <c r="KN9" s="30">
        <f t="shared" si="4"/>
        <v>0</v>
      </c>
      <c r="KO9" s="30">
        <f t="shared" si="4"/>
        <v>0</v>
      </c>
      <c r="KP9" s="30">
        <f t="shared" si="4"/>
        <v>0</v>
      </c>
      <c r="KQ9" s="30">
        <f t="shared" si="4"/>
        <v>0</v>
      </c>
      <c r="KR9" s="30">
        <f t="shared" si="4"/>
        <v>0</v>
      </c>
      <c r="KS9" s="30">
        <f t="shared" si="4"/>
        <v>0</v>
      </c>
      <c r="KT9" s="30">
        <f t="shared" si="4"/>
        <v>0</v>
      </c>
      <c r="KU9" s="30">
        <f t="shared" si="4"/>
        <v>0</v>
      </c>
      <c r="KV9" s="30">
        <f t="shared" si="4"/>
        <v>0</v>
      </c>
      <c r="KW9" s="30">
        <f t="shared" si="4"/>
        <v>0</v>
      </c>
      <c r="KX9" s="30">
        <f t="shared" si="4"/>
        <v>0</v>
      </c>
      <c r="KY9" s="30">
        <f t="shared" si="4"/>
        <v>0</v>
      </c>
      <c r="KZ9" s="30">
        <f t="shared" si="4"/>
        <v>0</v>
      </c>
      <c r="LA9" s="30">
        <f t="shared" si="4"/>
        <v>0</v>
      </c>
      <c r="LB9" s="30">
        <f t="shared" si="4"/>
        <v>0</v>
      </c>
      <c r="LC9" s="30">
        <f t="shared" si="4"/>
        <v>0</v>
      </c>
      <c r="LD9" s="30">
        <f t="shared" si="4"/>
        <v>0</v>
      </c>
      <c r="LE9" s="30">
        <f t="shared" si="4"/>
        <v>0</v>
      </c>
      <c r="LF9" s="30">
        <f t="shared" si="4"/>
        <v>0</v>
      </c>
      <c r="LG9" s="30">
        <f t="shared" si="4"/>
        <v>0</v>
      </c>
      <c r="LH9" s="30">
        <f t="shared" si="4"/>
        <v>0</v>
      </c>
      <c r="LI9" s="30">
        <f t="shared" si="4"/>
        <v>0</v>
      </c>
      <c r="LJ9" s="30">
        <f t="shared" si="4"/>
        <v>0</v>
      </c>
      <c r="LK9" s="30">
        <f t="shared" ref="LK9:NB9" si="5">LK5+LK7+LK8</f>
        <v>0</v>
      </c>
      <c r="LL9" s="30">
        <f t="shared" si="5"/>
        <v>0</v>
      </c>
      <c r="LM9" s="30">
        <f t="shared" si="5"/>
        <v>0</v>
      </c>
      <c r="LN9" s="30">
        <f t="shared" si="5"/>
        <v>0</v>
      </c>
      <c r="LO9" s="30">
        <f t="shared" si="5"/>
        <v>0</v>
      </c>
      <c r="LP9" s="30">
        <f t="shared" si="5"/>
        <v>0</v>
      </c>
      <c r="LQ9" s="30">
        <f t="shared" si="5"/>
        <v>0</v>
      </c>
      <c r="LR9" s="30">
        <f t="shared" si="5"/>
        <v>0</v>
      </c>
      <c r="LS9" s="30">
        <f t="shared" si="5"/>
        <v>0</v>
      </c>
      <c r="LT9" s="30">
        <f t="shared" si="5"/>
        <v>0</v>
      </c>
      <c r="LU9" s="30">
        <f t="shared" si="5"/>
        <v>0</v>
      </c>
      <c r="LV9" s="30">
        <f t="shared" si="5"/>
        <v>0</v>
      </c>
      <c r="LW9" s="30">
        <f t="shared" si="5"/>
        <v>0</v>
      </c>
      <c r="LX9" s="30">
        <f t="shared" si="5"/>
        <v>0</v>
      </c>
      <c r="LY9" s="30">
        <f t="shared" si="5"/>
        <v>0</v>
      </c>
      <c r="LZ9" s="30">
        <f t="shared" si="5"/>
        <v>0</v>
      </c>
      <c r="MA9" s="30">
        <f t="shared" si="5"/>
        <v>0</v>
      </c>
      <c r="MB9" s="30">
        <f t="shared" si="5"/>
        <v>0</v>
      </c>
      <c r="MC9" s="30">
        <f t="shared" si="5"/>
        <v>0</v>
      </c>
      <c r="MD9" s="30">
        <f t="shared" si="5"/>
        <v>0</v>
      </c>
      <c r="ME9" s="30">
        <f t="shared" si="5"/>
        <v>0</v>
      </c>
      <c r="MF9" s="30">
        <f t="shared" si="5"/>
        <v>17.75</v>
      </c>
      <c r="MG9" s="30">
        <f t="shared" si="5"/>
        <v>0.78333333333333333</v>
      </c>
      <c r="MH9" s="30">
        <f t="shared" si="5"/>
        <v>0</v>
      </c>
      <c r="MI9" s="30">
        <f t="shared" si="5"/>
        <v>0</v>
      </c>
      <c r="MJ9" s="30">
        <f t="shared" si="5"/>
        <v>0</v>
      </c>
      <c r="MK9" s="30">
        <f t="shared" si="5"/>
        <v>0</v>
      </c>
      <c r="ML9" s="30">
        <f t="shared" si="5"/>
        <v>0</v>
      </c>
      <c r="MM9" s="30">
        <f t="shared" si="5"/>
        <v>0</v>
      </c>
      <c r="MN9" s="30">
        <f t="shared" si="5"/>
        <v>0</v>
      </c>
      <c r="MO9" s="30">
        <f t="shared" si="5"/>
        <v>0</v>
      </c>
      <c r="MP9" s="30">
        <f t="shared" si="5"/>
        <v>0</v>
      </c>
      <c r="MQ9" s="30">
        <f t="shared" si="5"/>
        <v>0</v>
      </c>
      <c r="MR9" s="30">
        <f t="shared" si="5"/>
        <v>0</v>
      </c>
      <c r="MS9" s="30">
        <f t="shared" si="5"/>
        <v>0</v>
      </c>
      <c r="MT9" s="30">
        <f t="shared" si="5"/>
        <v>0</v>
      </c>
      <c r="MU9" s="30">
        <f t="shared" si="5"/>
        <v>0</v>
      </c>
      <c r="MV9" s="30">
        <f t="shared" si="5"/>
        <v>0</v>
      </c>
      <c r="MW9" s="30">
        <f t="shared" si="5"/>
        <v>0</v>
      </c>
      <c r="MX9" s="30">
        <f t="shared" si="5"/>
        <v>0</v>
      </c>
      <c r="MY9" s="30">
        <f t="shared" si="5"/>
        <v>0</v>
      </c>
      <c r="MZ9" s="30">
        <f t="shared" si="5"/>
        <v>0</v>
      </c>
      <c r="NA9" s="30">
        <f t="shared" si="5"/>
        <v>0</v>
      </c>
      <c r="NB9" s="30">
        <f t="shared" si="5"/>
        <v>3.07</v>
      </c>
    </row>
    <row r="10" spans="1:366" x14ac:dyDescent="0.2">
      <c r="A10" s="14"/>
      <c r="B10" s="15" t="s">
        <v>1</v>
      </c>
      <c r="C10" s="30">
        <f t="shared" ref="C10:BN10" si="6">C4-C9</f>
        <v>24</v>
      </c>
      <c r="D10" s="30">
        <f t="shared" si="6"/>
        <v>24</v>
      </c>
      <c r="E10" s="30">
        <f t="shared" si="6"/>
        <v>24</v>
      </c>
      <c r="F10" s="30">
        <f t="shared" si="6"/>
        <v>24</v>
      </c>
      <c r="G10" s="30">
        <f t="shared" si="6"/>
        <v>24</v>
      </c>
      <c r="H10" s="30">
        <f t="shared" si="6"/>
        <v>24</v>
      </c>
      <c r="I10" s="30">
        <f t="shared" si="6"/>
        <v>24</v>
      </c>
      <c r="J10" s="30">
        <f t="shared" si="6"/>
        <v>24</v>
      </c>
      <c r="K10" s="30">
        <f t="shared" si="6"/>
        <v>24</v>
      </c>
      <c r="L10" s="30">
        <f t="shared" si="6"/>
        <v>24</v>
      </c>
      <c r="M10" s="30">
        <f t="shared" si="6"/>
        <v>19.97</v>
      </c>
      <c r="N10" s="30">
        <f t="shared" si="6"/>
        <v>24</v>
      </c>
      <c r="O10" s="30">
        <f t="shared" si="6"/>
        <v>24</v>
      </c>
      <c r="P10" s="30">
        <f t="shared" si="6"/>
        <v>24</v>
      </c>
      <c r="Q10" s="30">
        <f t="shared" si="6"/>
        <v>24</v>
      </c>
      <c r="R10" s="30">
        <f t="shared" si="6"/>
        <v>24</v>
      </c>
      <c r="S10" s="30">
        <f t="shared" si="6"/>
        <v>24</v>
      </c>
      <c r="T10" s="30">
        <f t="shared" si="6"/>
        <v>24</v>
      </c>
      <c r="U10" s="30">
        <f t="shared" si="6"/>
        <v>24</v>
      </c>
      <c r="V10" s="30">
        <f t="shared" si="6"/>
        <v>24</v>
      </c>
      <c r="W10" s="30">
        <f t="shared" si="6"/>
        <v>24</v>
      </c>
      <c r="X10" s="30">
        <f t="shared" si="6"/>
        <v>24</v>
      </c>
      <c r="Y10" s="30">
        <f t="shared" si="6"/>
        <v>24</v>
      </c>
      <c r="Z10" s="30">
        <f t="shared" si="6"/>
        <v>24</v>
      </c>
      <c r="AA10" s="30">
        <f t="shared" si="6"/>
        <v>24</v>
      </c>
      <c r="AB10" s="30">
        <f t="shared" si="6"/>
        <v>24</v>
      </c>
      <c r="AC10" s="30">
        <f t="shared" si="6"/>
        <v>24</v>
      </c>
      <c r="AD10" s="30">
        <f t="shared" si="6"/>
        <v>24</v>
      </c>
      <c r="AE10" s="30">
        <f t="shared" si="6"/>
        <v>24</v>
      </c>
      <c r="AF10" s="30">
        <f t="shared" si="6"/>
        <v>24</v>
      </c>
      <c r="AG10" s="30">
        <f t="shared" si="6"/>
        <v>24</v>
      </c>
      <c r="AH10" s="30">
        <f t="shared" si="6"/>
        <v>24</v>
      </c>
      <c r="AI10" s="30">
        <f t="shared" si="6"/>
        <v>24</v>
      </c>
      <c r="AJ10" s="30">
        <f t="shared" si="6"/>
        <v>24</v>
      </c>
      <c r="AK10" s="30">
        <f t="shared" si="6"/>
        <v>24</v>
      </c>
      <c r="AL10" s="30">
        <f t="shared" si="6"/>
        <v>24</v>
      </c>
      <c r="AM10" s="30">
        <f t="shared" si="6"/>
        <v>24</v>
      </c>
      <c r="AN10" s="30">
        <f t="shared" si="6"/>
        <v>24</v>
      </c>
      <c r="AO10" s="30">
        <f t="shared" si="6"/>
        <v>24</v>
      </c>
      <c r="AP10" s="30">
        <f t="shared" si="6"/>
        <v>24</v>
      </c>
      <c r="AQ10" s="30">
        <f t="shared" si="6"/>
        <v>24</v>
      </c>
      <c r="AR10" s="30">
        <f t="shared" si="6"/>
        <v>24</v>
      </c>
      <c r="AS10" s="30">
        <f t="shared" si="6"/>
        <v>24</v>
      </c>
      <c r="AT10" s="30">
        <f t="shared" si="6"/>
        <v>24</v>
      </c>
      <c r="AU10" s="30">
        <f t="shared" si="6"/>
        <v>24</v>
      </c>
      <c r="AV10" s="30">
        <f t="shared" si="6"/>
        <v>24</v>
      </c>
      <c r="AW10" s="30">
        <f t="shared" si="6"/>
        <v>24</v>
      </c>
      <c r="AX10" s="30">
        <f t="shared" si="6"/>
        <v>24</v>
      </c>
      <c r="AY10" s="30">
        <f t="shared" si="6"/>
        <v>24</v>
      </c>
      <c r="AZ10" s="30">
        <f t="shared" si="6"/>
        <v>24</v>
      </c>
      <c r="BA10" s="30">
        <f t="shared" si="6"/>
        <v>24</v>
      </c>
      <c r="BB10" s="30">
        <f t="shared" si="6"/>
        <v>24</v>
      </c>
      <c r="BC10" s="30">
        <f t="shared" si="6"/>
        <v>24</v>
      </c>
      <c r="BD10" s="30">
        <f t="shared" si="6"/>
        <v>23.82</v>
      </c>
      <c r="BE10" s="30">
        <f t="shared" si="6"/>
        <v>24</v>
      </c>
      <c r="BF10" s="30">
        <f t="shared" si="6"/>
        <v>24</v>
      </c>
      <c r="BG10" s="30">
        <f t="shared" si="6"/>
        <v>24</v>
      </c>
      <c r="BH10" s="30">
        <f t="shared" si="6"/>
        <v>24</v>
      </c>
      <c r="BI10" s="30">
        <f t="shared" si="6"/>
        <v>24</v>
      </c>
      <c r="BJ10" s="30">
        <f t="shared" si="6"/>
        <v>24</v>
      </c>
      <c r="BK10" s="30">
        <f t="shared" si="6"/>
        <v>24</v>
      </c>
      <c r="BL10" s="30">
        <f t="shared" si="6"/>
        <v>24</v>
      </c>
      <c r="BM10" s="30">
        <f t="shared" si="6"/>
        <v>24</v>
      </c>
      <c r="BN10" s="30">
        <f t="shared" si="6"/>
        <v>24</v>
      </c>
      <c r="BO10" s="30">
        <f t="shared" ref="BO10:DZ10" si="7">BO4-BO9</f>
        <v>24</v>
      </c>
      <c r="BP10" s="30">
        <f t="shared" si="7"/>
        <v>24</v>
      </c>
      <c r="BQ10" s="30">
        <f t="shared" si="7"/>
        <v>24</v>
      </c>
      <c r="BR10" s="30">
        <f t="shared" si="7"/>
        <v>24</v>
      </c>
      <c r="BS10" s="30">
        <f t="shared" si="7"/>
        <v>24</v>
      </c>
      <c r="BT10" s="30">
        <f t="shared" si="7"/>
        <v>24</v>
      </c>
      <c r="BU10" s="30">
        <f t="shared" si="7"/>
        <v>24</v>
      </c>
      <c r="BV10" s="30">
        <f t="shared" si="7"/>
        <v>24</v>
      </c>
      <c r="BW10" s="30">
        <f t="shared" si="7"/>
        <v>24</v>
      </c>
      <c r="BX10" s="30">
        <f t="shared" si="7"/>
        <v>24</v>
      </c>
      <c r="BY10" s="30">
        <f t="shared" si="7"/>
        <v>24</v>
      </c>
      <c r="BZ10" s="30">
        <f t="shared" si="7"/>
        <v>24</v>
      </c>
      <c r="CA10" s="30">
        <f t="shared" si="7"/>
        <v>24</v>
      </c>
      <c r="CB10" s="30">
        <f t="shared" si="7"/>
        <v>24</v>
      </c>
      <c r="CC10" s="30">
        <f t="shared" si="7"/>
        <v>24</v>
      </c>
      <c r="CD10" s="30">
        <f t="shared" si="7"/>
        <v>24</v>
      </c>
      <c r="CE10" s="30">
        <f t="shared" si="7"/>
        <v>24</v>
      </c>
      <c r="CF10" s="30">
        <f t="shared" si="7"/>
        <v>24</v>
      </c>
      <c r="CG10" s="30">
        <f t="shared" si="7"/>
        <v>24</v>
      </c>
      <c r="CH10" s="30">
        <f t="shared" si="7"/>
        <v>24</v>
      </c>
      <c r="CI10" s="30">
        <f t="shared" si="7"/>
        <v>24</v>
      </c>
      <c r="CJ10" s="30">
        <f t="shared" si="7"/>
        <v>24</v>
      </c>
      <c r="CK10" s="30">
        <f t="shared" si="7"/>
        <v>24</v>
      </c>
      <c r="CL10" s="30">
        <f t="shared" si="7"/>
        <v>24</v>
      </c>
      <c r="CM10" s="30">
        <f t="shared" si="7"/>
        <v>24</v>
      </c>
      <c r="CN10" s="30">
        <f t="shared" si="7"/>
        <v>24</v>
      </c>
      <c r="CO10" s="30">
        <f t="shared" si="7"/>
        <v>24</v>
      </c>
      <c r="CP10" s="30">
        <f t="shared" si="7"/>
        <v>24</v>
      </c>
      <c r="CQ10" s="30">
        <f t="shared" si="7"/>
        <v>24</v>
      </c>
      <c r="CR10" s="30">
        <f t="shared" si="7"/>
        <v>24</v>
      </c>
      <c r="CS10" s="30">
        <f t="shared" si="7"/>
        <v>6</v>
      </c>
      <c r="CT10" s="30">
        <f t="shared" si="7"/>
        <v>17</v>
      </c>
      <c r="CU10" s="30">
        <f t="shared" si="7"/>
        <v>24</v>
      </c>
      <c r="CV10" s="30">
        <f t="shared" si="7"/>
        <v>24</v>
      </c>
      <c r="CW10" s="30">
        <f t="shared" si="7"/>
        <v>24</v>
      </c>
      <c r="CX10" s="30">
        <f t="shared" si="7"/>
        <v>24</v>
      </c>
      <c r="CY10" s="30">
        <f t="shared" si="7"/>
        <v>24</v>
      </c>
      <c r="CZ10" s="30">
        <f t="shared" si="7"/>
        <v>24</v>
      </c>
      <c r="DA10" s="30">
        <f t="shared" si="7"/>
        <v>24</v>
      </c>
      <c r="DB10" s="30">
        <f t="shared" si="7"/>
        <v>24</v>
      </c>
      <c r="DC10" s="30">
        <f t="shared" si="7"/>
        <v>24</v>
      </c>
      <c r="DD10" s="30">
        <f t="shared" si="7"/>
        <v>24</v>
      </c>
      <c r="DE10" s="30">
        <f t="shared" si="7"/>
        <v>24</v>
      </c>
      <c r="DF10" s="30">
        <f t="shared" si="7"/>
        <v>24</v>
      </c>
      <c r="DG10" s="30">
        <f t="shared" si="7"/>
        <v>24</v>
      </c>
      <c r="DH10" s="30">
        <f t="shared" si="7"/>
        <v>24</v>
      </c>
      <c r="DI10" s="30">
        <f t="shared" si="7"/>
        <v>24</v>
      </c>
      <c r="DJ10" s="30">
        <f t="shared" si="7"/>
        <v>24</v>
      </c>
      <c r="DK10" s="30">
        <f t="shared" si="7"/>
        <v>24</v>
      </c>
      <c r="DL10" s="30">
        <f t="shared" si="7"/>
        <v>24</v>
      </c>
      <c r="DM10" s="30">
        <f t="shared" si="7"/>
        <v>24</v>
      </c>
      <c r="DN10" s="30">
        <f t="shared" si="7"/>
        <v>24</v>
      </c>
      <c r="DO10" s="30">
        <f t="shared" si="7"/>
        <v>24</v>
      </c>
      <c r="DP10" s="30">
        <f t="shared" si="7"/>
        <v>24</v>
      </c>
      <c r="DQ10" s="30">
        <f t="shared" si="7"/>
        <v>24</v>
      </c>
      <c r="DR10" s="30">
        <f t="shared" si="7"/>
        <v>24</v>
      </c>
      <c r="DS10" s="30">
        <f t="shared" si="7"/>
        <v>24</v>
      </c>
      <c r="DT10" s="30">
        <f t="shared" si="7"/>
        <v>24</v>
      </c>
      <c r="DU10" s="30">
        <f t="shared" si="7"/>
        <v>24</v>
      </c>
      <c r="DV10" s="30">
        <f t="shared" si="7"/>
        <v>24</v>
      </c>
      <c r="DW10" s="30">
        <f t="shared" si="7"/>
        <v>24</v>
      </c>
      <c r="DX10" s="30">
        <f t="shared" si="7"/>
        <v>24</v>
      </c>
      <c r="DY10" s="30">
        <f t="shared" si="7"/>
        <v>24</v>
      </c>
      <c r="DZ10" s="30">
        <f t="shared" si="7"/>
        <v>24</v>
      </c>
      <c r="EA10" s="30">
        <f t="shared" ref="EA10:GL10" si="8">EA4-EA9</f>
        <v>24</v>
      </c>
      <c r="EB10" s="30">
        <f t="shared" si="8"/>
        <v>23.87</v>
      </c>
      <c r="EC10" s="30">
        <f t="shared" si="8"/>
        <v>24</v>
      </c>
      <c r="ED10" s="30">
        <f t="shared" si="8"/>
        <v>24</v>
      </c>
      <c r="EE10" s="30">
        <f t="shared" si="8"/>
        <v>24</v>
      </c>
      <c r="EF10" s="30">
        <f t="shared" si="8"/>
        <v>24</v>
      </c>
      <c r="EG10" s="30">
        <f t="shared" si="8"/>
        <v>24</v>
      </c>
      <c r="EH10" s="30">
        <f t="shared" si="8"/>
        <v>24</v>
      </c>
      <c r="EI10" s="30">
        <f t="shared" si="8"/>
        <v>24</v>
      </c>
      <c r="EJ10" s="30">
        <f t="shared" si="8"/>
        <v>24</v>
      </c>
      <c r="EK10" s="30">
        <f t="shared" si="8"/>
        <v>24</v>
      </c>
      <c r="EL10" s="30">
        <f t="shared" si="8"/>
        <v>24</v>
      </c>
      <c r="EM10" s="30">
        <f t="shared" si="8"/>
        <v>24</v>
      </c>
      <c r="EN10" s="30">
        <f t="shared" si="8"/>
        <v>24</v>
      </c>
      <c r="EO10" s="30">
        <f t="shared" si="8"/>
        <v>24</v>
      </c>
      <c r="EP10" s="30">
        <f t="shared" si="8"/>
        <v>24</v>
      </c>
      <c r="EQ10" s="30">
        <f t="shared" si="8"/>
        <v>24</v>
      </c>
      <c r="ER10" s="30">
        <f t="shared" si="8"/>
        <v>24</v>
      </c>
      <c r="ES10" s="30">
        <f t="shared" si="8"/>
        <v>24</v>
      </c>
      <c r="ET10" s="30">
        <f t="shared" si="8"/>
        <v>24</v>
      </c>
      <c r="EU10" s="30">
        <f t="shared" si="8"/>
        <v>24</v>
      </c>
      <c r="EV10" s="30">
        <f t="shared" si="8"/>
        <v>24</v>
      </c>
      <c r="EW10" s="30">
        <f t="shared" si="8"/>
        <v>24</v>
      </c>
      <c r="EX10" s="30">
        <f t="shared" si="8"/>
        <v>24</v>
      </c>
      <c r="EY10" s="30">
        <f t="shared" si="8"/>
        <v>24</v>
      </c>
      <c r="EZ10" s="30">
        <f t="shared" si="8"/>
        <v>24</v>
      </c>
      <c r="FA10" s="30">
        <f t="shared" si="8"/>
        <v>24</v>
      </c>
      <c r="FB10" s="30">
        <f t="shared" si="8"/>
        <v>24</v>
      </c>
      <c r="FC10" s="30">
        <f t="shared" si="8"/>
        <v>24</v>
      </c>
      <c r="FD10" s="30">
        <f t="shared" si="8"/>
        <v>24</v>
      </c>
      <c r="FE10" s="30">
        <f t="shared" si="8"/>
        <v>24</v>
      </c>
      <c r="FF10" s="30">
        <f t="shared" si="8"/>
        <v>24</v>
      </c>
      <c r="FG10" s="30">
        <f t="shared" si="8"/>
        <v>24</v>
      </c>
      <c r="FH10" s="30">
        <f t="shared" si="8"/>
        <v>24</v>
      </c>
      <c r="FI10" s="30">
        <f t="shared" si="8"/>
        <v>24</v>
      </c>
      <c r="FJ10" s="30">
        <f t="shared" si="8"/>
        <v>24</v>
      </c>
      <c r="FK10" s="30">
        <f t="shared" si="8"/>
        <v>24</v>
      </c>
      <c r="FL10" s="30">
        <f t="shared" si="8"/>
        <v>24</v>
      </c>
      <c r="FM10" s="30">
        <f t="shared" si="8"/>
        <v>24</v>
      </c>
      <c r="FN10" s="30">
        <f t="shared" si="8"/>
        <v>24</v>
      </c>
      <c r="FO10" s="30">
        <f t="shared" si="8"/>
        <v>24</v>
      </c>
      <c r="FP10" s="30">
        <f t="shared" si="8"/>
        <v>24</v>
      </c>
      <c r="FQ10" s="30">
        <f t="shared" si="8"/>
        <v>24</v>
      </c>
      <c r="FR10" s="30">
        <f t="shared" si="8"/>
        <v>24</v>
      </c>
      <c r="FS10" s="30">
        <f t="shared" si="8"/>
        <v>24</v>
      </c>
      <c r="FT10" s="30">
        <f t="shared" si="8"/>
        <v>24</v>
      </c>
      <c r="FU10" s="30">
        <f t="shared" si="8"/>
        <v>24</v>
      </c>
      <c r="FV10" s="30">
        <f t="shared" si="8"/>
        <v>24</v>
      </c>
      <c r="FW10" s="30">
        <f t="shared" si="8"/>
        <v>14.466666666666667</v>
      </c>
      <c r="FX10" s="30">
        <f t="shared" si="8"/>
        <v>0</v>
      </c>
      <c r="FY10" s="30">
        <f t="shared" si="8"/>
        <v>16.22</v>
      </c>
      <c r="FZ10" s="30">
        <f t="shared" si="8"/>
        <v>24</v>
      </c>
      <c r="GA10" s="30">
        <f t="shared" si="8"/>
        <v>24</v>
      </c>
      <c r="GB10" s="30">
        <f t="shared" si="8"/>
        <v>24</v>
      </c>
      <c r="GC10" s="30">
        <f t="shared" si="8"/>
        <v>24</v>
      </c>
      <c r="GD10" s="30">
        <f t="shared" si="8"/>
        <v>24</v>
      </c>
      <c r="GE10" s="30">
        <f t="shared" si="8"/>
        <v>24</v>
      </c>
      <c r="GF10" s="30">
        <f t="shared" si="8"/>
        <v>24</v>
      </c>
      <c r="GG10" s="30">
        <f t="shared" si="8"/>
        <v>24</v>
      </c>
      <c r="GH10" s="30">
        <f t="shared" si="8"/>
        <v>24</v>
      </c>
      <c r="GI10" s="30">
        <f t="shared" si="8"/>
        <v>24</v>
      </c>
      <c r="GJ10" s="30">
        <f t="shared" si="8"/>
        <v>17.22</v>
      </c>
      <c r="GK10" s="30">
        <f t="shared" si="8"/>
        <v>24</v>
      </c>
      <c r="GL10" s="30">
        <f t="shared" si="8"/>
        <v>24</v>
      </c>
      <c r="GM10" s="30">
        <f t="shared" ref="GM10:IX10" si="9">GM4-GM9</f>
        <v>24</v>
      </c>
      <c r="GN10" s="30">
        <f t="shared" si="9"/>
        <v>24</v>
      </c>
      <c r="GO10" s="30">
        <f t="shared" si="9"/>
        <v>24</v>
      </c>
      <c r="GP10" s="30">
        <f t="shared" si="9"/>
        <v>24</v>
      </c>
      <c r="GQ10" s="30">
        <f t="shared" si="9"/>
        <v>24</v>
      </c>
      <c r="GR10" s="30">
        <f t="shared" si="9"/>
        <v>24</v>
      </c>
      <c r="GS10" s="30">
        <f t="shared" si="9"/>
        <v>24</v>
      </c>
      <c r="GT10" s="30">
        <f t="shared" si="9"/>
        <v>24</v>
      </c>
      <c r="GU10" s="30">
        <f t="shared" si="9"/>
        <v>24</v>
      </c>
      <c r="GV10" s="30">
        <f t="shared" si="9"/>
        <v>24</v>
      </c>
      <c r="GW10" s="30">
        <f t="shared" si="9"/>
        <v>24</v>
      </c>
      <c r="GX10" s="30">
        <f t="shared" si="9"/>
        <v>24</v>
      </c>
      <c r="GY10" s="30">
        <f t="shared" si="9"/>
        <v>24</v>
      </c>
      <c r="GZ10" s="30">
        <f t="shared" si="9"/>
        <v>24</v>
      </c>
      <c r="HA10" s="30">
        <f t="shared" si="9"/>
        <v>24</v>
      </c>
      <c r="HB10" s="30">
        <f t="shared" si="9"/>
        <v>24</v>
      </c>
      <c r="HC10" s="30">
        <f t="shared" si="9"/>
        <v>24</v>
      </c>
      <c r="HD10" s="30">
        <f t="shared" si="9"/>
        <v>24</v>
      </c>
      <c r="HE10" s="30">
        <f t="shared" si="9"/>
        <v>24</v>
      </c>
      <c r="HF10" s="30">
        <f t="shared" si="9"/>
        <v>24</v>
      </c>
      <c r="HG10" s="30">
        <f t="shared" si="9"/>
        <v>24</v>
      </c>
      <c r="HH10" s="30">
        <f t="shared" si="9"/>
        <v>24</v>
      </c>
      <c r="HI10" s="30">
        <f t="shared" si="9"/>
        <v>24</v>
      </c>
      <c r="HJ10" s="30">
        <f t="shared" si="9"/>
        <v>24</v>
      </c>
      <c r="HK10" s="30">
        <f t="shared" si="9"/>
        <v>24</v>
      </c>
      <c r="HL10" s="30">
        <f t="shared" si="9"/>
        <v>24</v>
      </c>
      <c r="HM10" s="30">
        <f t="shared" si="9"/>
        <v>24</v>
      </c>
      <c r="HN10" s="30">
        <f t="shared" si="9"/>
        <v>24</v>
      </c>
      <c r="HO10" s="30">
        <f t="shared" si="9"/>
        <v>24</v>
      </c>
      <c r="HP10" s="30">
        <f t="shared" si="9"/>
        <v>24</v>
      </c>
      <c r="HQ10" s="30">
        <f t="shared" si="9"/>
        <v>24</v>
      </c>
      <c r="HR10" s="30">
        <f t="shared" si="9"/>
        <v>24</v>
      </c>
      <c r="HS10" s="30">
        <f t="shared" si="9"/>
        <v>24</v>
      </c>
      <c r="HT10" s="30">
        <f t="shared" si="9"/>
        <v>24</v>
      </c>
      <c r="HU10" s="30">
        <f t="shared" si="9"/>
        <v>24</v>
      </c>
      <c r="HV10" s="30">
        <f t="shared" si="9"/>
        <v>24</v>
      </c>
      <c r="HW10" s="30">
        <f t="shared" si="9"/>
        <v>24</v>
      </c>
      <c r="HX10" s="30">
        <f t="shared" si="9"/>
        <v>24</v>
      </c>
      <c r="HY10" s="30">
        <f t="shared" si="9"/>
        <v>24</v>
      </c>
      <c r="HZ10" s="30">
        <f t="shared" si="9"/>
        <v>24</v>
      </c>
      <c r="IA10" s="30">
        <f t="shared" si="9"/>
        <v>24</v>
      </c>
      <c r="IB10" s="30">
        <f t="shared" si="9"/>
        <v>24</v>
      </c>
      <c r="IC10" s="30">
        <f t="shared" si="9"/>
        <v>24</v>
      </c>
      <c r="ID10" s="30">
        <f t="shared" si="9"/>
        <v>24</v>
      </c>
      <c r="IE10" s="30">
        <f t="shared" si="9"/>
        <v>24</v>
      </c>
      <c r="IF10" s="30">
        <f t="shared" si="9"/>
        <v>24</v>
      </c>
      <c r="IG10" s="30">
        <f t="shared" si="9"/>
        <v>24</v>
      </c>
      <c r="IH10" s="30">
        <f t="shared" si="9"/>
        <v>0</v>
      </c>
      <c r="II10" s="30">
        <f t="shared" si="9"/>
        <v>0</v>
      </c>
      <c r="IJ10" s="30">
        <f t="shared" si="9"/>
        <v>0</v>
      </c>
      <c r="IK10" s="30">
        <f t="shared" si="9"/>
        <v>0</v>
      </c>
      <c r="IL10" s="30">
        <f t="shared" si="9"/>
        <v>11.78</v>
      </c>
      <c r="IM10" s="30">
        <f t="shared" si="9"/>
        <v>24</v>
      </c>
      <c r="IN10" s="30">
        <f t="shared" si="9"/>
        <v>24</v>
      </c>
      <c r="IO10" s="30">
        <f t="shared" si="9"/>
        <v>24</v>
      </c>
      <c r="IP10" s="30">
        <f t="shared" si="9"/>
        <v>24</v>
      </c>
      <c r="IQ10" s="30">
        <f t="shared" si="9"/>
        <v>24</v>
      </c>
      <c r="IR10" s="30">
        <f t="shared" si="9"/>
        <v>24</v>
      </c>
      <c r="IS10" s="30">
        <f t="shared" si="9"/>
        <v>24</v>
      </c>
      <c r="IT10" s="30">
        <f t="shared" si="9"/>
        <v>24</v>
      </c>
      <c r="IU10" s="30">
        <f t="shared" si="9"/>
        <v>24</v>
      </c>
      <c r="IV10" s="30">
        <f t="shared" si="9"/>
        <v>24</v>
      </c>
      <c r="IW10" s="30">
        <f t="shared" si="9"/>
        <v>24</v>
      </c>
      <c r="IX10" s="30">
        <f t="shared" si="9"/>
        <v>24</v>
      </c>
      <c r="IY10" s="30">
        <f t="shared" ref="IY10:LJ10" si="10">IY4-IY9</f>
        <v>24</v>
      </c>
      <c r="IZ10" s="30">
        <f t="shared" si="10"/>
        <v>24</v>
      </c>
      <c r="JA10" s="30">
        <f t="shared" si="10"/>
        <v>24</v>
      </c>
      <c r="JB10" s="30">
        <f t="shared" si="10"/>
        <v>24</v>
      </c>
      <c r="JC10" s="30">
        <f t="shared" si="10"/>
        <v>24</v>
      </c>
      <c r="JD10" s="30">
        <f t="shared" si="10"/>
        <v>24</v>
      </c>
      <c r="JE10" s="30">
        <f t="shared" si="10"/>
        <v>24</v>
      </c>
      <c r="JF10" s="30">
        <f t="shared" si="10"/>
        <v>24</v>
      </c>
      <c r="JG10" s="30">
        <f t="shared" si="10"/>
        <v>24</v>
      </c>
      <c r="JH10" s="30">
        <f t="shared" si="10"/>
        <v>24</v>
      </c>
      <c r="JI10" s="30">
        <f t="shared" si="10"/>
        <v>24</v>
      </c>
      <c r="JJ10" s="30">
        <f t="shared" si="10"/>
        <v>24</v>
      </c>
      <c r="JK10" s="30">
        <f t="shared" si="10"/>
        <v>24</v>
      </c>
      <c r="JL10" s="30">
        <f t="shared" si="10"/>
        <v>24</v>
      </c>
      <c r="JM10" s="30">
        <f t="shared" si="10"/>
        <v>24</v>
      </c>
      <c r="JN10" s="30">
        <f t="shared" si="10"/>
        <v>24</v>
      </c>
      <c r="JO10" s="30">
        <f t="shared" si="10"/>
        <v>24</v>
      </c>
      <c r="JP10" s="30">
        <f t="shared" si="10"/>
        <v>24</v>
      </c>
      <c r="JQ10" s="30">
        <f t="shared" si="10"/>
        <v>24</v>
      </c>
      <c r="JR10" s="30">
        <f t="shared" si="10"/>
        <v>24</v>
      </c>
      <c r="JS10" s="30">
        <f t="shared" si="10"/>
        <v>24</v>
      </c>
      <c r="JT10" s="30">
        <f t="shared" si="10"/>
        <v>24</v>
      </c>
      <c r="JU10" s="30">
        <f t="shared" si="10"/>
        <v>24</v>
      </c>
      <c r="JV10" s="30">
        <f t="shared" si="10"/>
        <v>24</v>
      </c>
      <c r="JW10" s="30">
        <f t="shared" si="10"/>
        <v>24</v>
      </c>
      <c r="JX10" s="30">
        <f t="shared" si="10"/>
        <v>24</v>
      </c>
      <c r="JY10" s="30">
        <f t="shared" si="10"/>
        <v>24</v>
      </c>
      <c r="JZ10" s="30">
        <f t="shared" si="10"/>
        <v>24</v>
      </c>
      <c r="KA10" s="30">
        <f t="shared" si="10"/>
        <v>24</v>
      </c>
      <c r="KB10" s="30">
        <f t="shared" si="10"/>
        <v>10.88</v>
      </c>
      <c r="KC10" s="30">
        <f t="shared" si="10"/>
        <v>24</v>
      </c>
      <c r="KD10" s="30">
        <f t="shared" si="10"/>
        <v>24</v>
      </c>
      <c r="KE10" s="30">
        <f t="shared" si="10"/>
        <v>24</v>
      </c>
      <c r="KF10" s="30">
        <f t="shared" si="10"/>
        <v>24</v>
      </c>
      <c r="KG10" s="30">
        <f t="shared" si="10"/>
        <v>24</v>
      </c>
      <c r="KH10" s="30">
        <f t="shared" si="10"/>
        <v>24</v>
      </c>
      <c r="KI10" s="30">
        <f t="shared" si="10"/>
        <v>24</v>
      </c>
      <c r="KJ10" s="30">
        <f t="shared" si="10"/>
        <v>24</v>
      </c>
      <c r="KK10" s="30">
        <f t="shared" si="10"/>
        <v>24</v>
      </c>
      <c r="KL10" s="30">
        <f t="shared" si="10"/>
        <v>24</v>
      </c>
      <c r="KM10" s="30">
        <f t="shared" si="10"/>
        <v>24</v>
      </c>
      <c r="KN10" s="30">
        <f t="shared" si="10"/>
        <v>24</v>
      </c>
      <c r="KO10" s="30">
        <f t="shared" si="10"/>
        <v>24</v>
      </c>
      <c r="KP10" s="30">
        <f t="shared" si="10"/>
        <v>24</v>
      </c>
      <c r="KQ10" s="30">
        <f t="shared" si="10"/>
        <v>24</v>
      </c>
      <c r="KR10" s="30">
        <f t="shared" si="10"/>
        <v>24</v>
      </c>
      <c r="KS10" s="30">
        <f t="shared" si="10"/>
        <v>24</v>
      </c>
      <c r="KT10" s="30">
        <f t="shared" si="10"/>
        <v>24</v>
      </c>
      <c r="KU10" s="30">
        <f t="shared" si="10"/>
        <v>24</v>
      </c>
      <c r="KV10" s="30">
        <f t="shared" si="10"/>
        <v>24</v>
      </c>
      <c r="KW10" s="30">
        <f t="shared" si="10"/>
        <v>24</v>
      </c>
      <c r="KX10" s="30">
        <f t="shared" si="10"/>
        <v>24</v>
      </c>
      <c r="KY10" s="30">
        <f t="shared" si="10"/>
        <v>24</v>
      </c>
      <c r="KZ10" s="30">
        <f t="shared" si="10"/>
        <v>24</v>
      </c>
      <c r="LA10" s="30">
        <f t="shared" si="10"/>
        <v>24</v>
      </c>
      <c r="LB10" s="30">
        <f t="shared" si="10"/>
        <v>24</v>
      </c>
      <c r="LC10" s="30">
        <f t="shared" si="10"/>
        <v>24</v>
      </c>
      <c r="LD10" s="30">
        <f t="shared" si="10"/>
        <v>24</v>
      </c>
      <c r="LE10" s="30">
        <f t="shared" si="10"/>
        <v>24</v>
      </c>
      <c r="LF10" s="30">
        <f t="shared" si="10"/>
        <v>24</v>
      </c>
      <c r="LG10" s="30">
        <f t="shared" si="10"/>
        <v>24</v>
      </c>
      <c r="LH10" s="30">
        <f t="shared" si="10"/>
        <v>24</v>
      </c>
      <c r="LI10" s="30">
        <f t="shared" si="10"/>
        <v>24</v>
      </c>
      <c r="LJ10" s="30">
        <f t="shared" si="10"/>
        <v>24</v>
      </c>
      <c r="LK10" s="30">
        <f t="shared" ref="LK10:NB10" si="11">LK4-LK9</f>
        <v>24</v>
      </c>
      <c r="LL10" s="30">
        <f t="shared" si="11"/>
        <v>24</v>
      </c>
      <c r="LM10" s="30">
        <f t="shared" si="11"/>
        <v>24</v>
      </c>
      <c r="LN10" s="30">
        <f t="shared" si="11"/>
        <v>24</v>
      </c>
      <c r="LO10" s="30">
        <f t="shared" si="11"/>
        <v>24</v>
      </c>
      <c r="LP10" s="30">
        <f t="shared" si="11"/>
        <v>24</v>
      </c>
      <c r="LQ10" s="30">
        <f t="shared" si="11"/>
        <v>24</v>
      </c>
      <c r="LR10" s="30">
        <f t="shared" si="11"/>
        <v>24</v>
      </c>
      <c r="LS10" s="30">
        <f t="shared" si="11"/>
        <v>24</v>
      </c>
      <c r="LT10" s="30">
        <f t="shared" si="11"/>
        <v>24</v>
      </c>
      <c r="LU10" s="30">
        <f t="shared" si="11"/>
        <v>24</v>
      </c>
      <c r="LV10" s="30">
        <f t="shared" si="11"/>
        <v>24</v>
      </c>
      <c r="LW10" s="30">
        <f t="shared" si="11"/>
        <v>24</v>
      </c>
      <c r="LX10" s="30">
        <f t="shared" si="11"/>
        <v>24</v>
      </c>
      <c r="LY10" s="30">
        <f t="shared" si="11"/>
        <v>24</v>
      </c>
      <c r="LZ10" s="30">
        <f t="shared" si="11"/>
        <v>24</v>
      </c>
      <c r="MA10" s="30">
        <f t="shared" si="11"/>
        <v>24</v>
      </c>
      <c r="MB10" s="30">
        <f t="shared" si="11"/>
        <v>24</v>
      </c>
      <c r="MC10" s="30">
        <f t="shared" si="11"/>
        <v>24</v>
      </c>
      <c r="MD10" s="30">
        <f t="shared" si="11"/>
        <v>24</v>
      </c>
      <c r="ME10" s="30">
        <f t="shared" si="11"/>
        <v>24</v>
      </c>
      <c r="MF10" s="30">
        <f t="shared" si="11"/>
        <v>6.25</v>
      </c>
      <c r="MG10" s="30">
        <f t="shared" si="11"/>
        <v>23.216666666666665</v>
      </c>
      <c r="MH10" s="30">
        <f t="shared" si="11"/>
        <v>24</v>
      </c>
      <c r="MI10" s="30">
        <f t="shared" si="11"/>
        <v>24</v>
      </c>
      <c r="MJ10" s="30">
        <f t="shared" si="11"/>
        <v>24</v>
      </c>
      <c r="MK10" s="30">
        <f t="shared" si="11"/>
        <v>24</v>
      </c>
      <c r="ML10" s="30">
        <f t="shared" si="11"/>
        <v>24</v>
      </c>
      <c r="MM10" s="30">
        <f t="shared" si="11"/>
        <v>24</v>
      </c>
      <c r="MN10" s="30">
        <f t="shared" si="11"/>
        <v>24</v>
      </c>
      <c r="MO10" s="30">
        <f t="shared" si="11"/>
        <v>24</v>
      </c>
      <c r="MP10" s="30">
        <f t="shared" si="11"/>
        <v>24</v>
      </c>
      <c r="MQ10" s="30">
        <f t="shared" si="11"/>
        <v>24</v>
      </c>
      <c r="MR10" s="30">
        <f t="shared" si="11"/>
        <v>24</v>
      </c>
      <c r="MS10" s="30">
        <f t="shared" si="11"/>
        <v>24</v>
      </c>
      <c r="MT10" s="30">
        <f t="shared" si="11"/>
        <v>24</v>
      </c>
      <c r="MU10" s="30">
        <f t="shared" si="11"/>
        <v>24</v>
      </c>
      <c r="MV10" s="30">
        <f t="shared" si="11"/>
        <v>24</v>
      </c>
      <c r="MW10" s="30">
        <f t="shared" si="11"/>
        <v>24</v>
      </c>
      <c r="MX10" s="30">
        <f t="shared" si="11"/>
        <v>24</v>
      </c>
      <c r="MY10" s="30">
        <f t="shared" si="11"/>
        <v>24</v>
      </c>
      <c r="MZ10" s="30">
        <f t="shared" si="11"/>
        <v>24</v>
      </c>
      <c r="NA10" s="30">
        <f t="shared" si="11"/>
        <v>24</v>
      </c>
      <c r="NB10" s="30">
        <f t="shared" si="11"/>
        <v>20.93</v>
      </c>
    </row>
    <row r="11" spans="1:366" x14ac:dyDescent="0.2">
      <c r="A11" s="14"/>
      <c r="B11" s="38" t="s">
        <v>18</v>
      </c>
      <c r="C11" s="42">
        <f>((C4-C5-C7-C8)/C4)*100%</f>
        <v>1</v>
      </c>
      <c r="D11" s="42">
        <f t="shared" ref="D11:I11" si="12">(D4-D5-D7-D8)/D4</f>
        <v>1</v>
      </c>
      <c r="E11" s="42">
        <f t="shared" si="12"/>
        <v>1</v>
      </c>
      <c r="F11" s="42">
        <f t="shared" si="12"/>
        <v>1</v>
      </c>
      <c r="G11" s="42">
        <f t="shared" si="12"/>
        <v>1</v>
      </c>
      <c r="H11" s="42">
        <f t="shared" si="12"/>
        <v>1</v>
      </c>
      <c r="I11" s="42">
        <f t="shared" si="12"/>
        <v>1</v>
      </c>
      <c r="J11" s="42">
        <f>((J4-J5-J7-J8)/J4)*100%</f>
        <v>1</v>
      </c>
      <c r="K11" s="42">
        <f t="shared" ref="K11:P11" si="13">(K4-K5-K7-K8)/K4</f>
        <v>1</v>
      </c>
      <c r="L11" s="42">
        <f t="shared" si="13"/>
        <v>1</v>
      </c>
      <c r="M11" s="42">
        <f t="shared" si="13"/>
        <v>0.83208333333333329</v>
      </c>
      <c r="N11" s="42">
        <f t="shared" si="13"/>
        <v>1</v>
      </c>
      <c r="O11" s="42">
        <f t="shared" si="13"/>
        <v>1</v>
      </c>
      <c r="P11" s="42">
        <f t="shared" si="13"/>
        <v>1</v>
      </c>
      <c r="Q11" s="42">
        <f>((Q4-Q5-Q7-Q8)/Q4)*100%</f>
        <v>1</v>
      </c>
      <c r="R11" s="42">
        <f t="shared" ref="R11:W11" si="14">(R4-R5-R7-R8)/R4</f>
        <v>1</v>
      </c>
      <c r="S11" s="42">
        <f t="shared" si="14"/>
        <v>1</v>
      </c>
      <c r="T11" s="42">
        <f t="shared" si="14"/>
        <v>1</v>
      </c>
      <c r="U11" s="42">
        <f t="shared" si="14"/>
        <v>1</v>
      </c>
      <c r="V11" s="42">
        <f t="shared" si="14"/>
        <v>1</v>
      </c>
      <c r="W11" s="42">
        <f t="shared" si="14"/>
        <v>1</v>
      </c>
      <c r="X11" s="42">
        <f>((X4-X5-X7-X8)/X4)*100%</f>
        <v>1</v>
      </c>
      <c r="Y11" s="42">
        <f t="shared" ref="Y11:AD11" si="15">(Y4-Y5-Y7-Y8)/Y4</f>
        <v>1</v>
      </c>
      <c r="Z11" s="42">
        <f t="shared" si="15"/>
        <v>1</v>
      </c>
      <c r="AA11" s="42">
        <f t="shared" si="15"/>
        <v>1</v>
      </c>
      <c r="AB11" s="42">
        <f t="shared" si="15"/>
        <v>1</v>
      </c>
      <c r="AC11" s="42">
        <f t="shared" si="15"/>
        <v>1</v>
      </c>
      <c r="AD11" s="42">
        <f t="shared" si="15"/>
        <v>1</v>
      </c>
      <c r="AE11" s="42">
        <f>((AE4-AE5-AE7-AE8)/AE4)*100%</f>
        <v>1</v>
      </c>
      <c r="AF11" s="42">
        <f t="shared" ref="AF11:AK11" si="16">(AF4-AF5-AF7-AF8)/AF4</f>
        <v>1</v>
      </c>
      <c r="AG11" s="42">
        <f t="shared" si="16"/>
        <v>1</v>
      </c>
      <c r="AH11" s="42">
        <f t="shared" si="16"/>
        <v>1</v>
      </c>
      <c r="AI11" s="42">
        <f t="shared" si="16"/>
        <v>1</v>
      </c>
      <c r="AJ11" s="42">
        <f t="shared" si="16"/>
        <v>1</v>
      </c>
      <c r="AK11" s="42">
        <f t="shared" si="16"/>
        <v>1</v>
      </c>
      <c r="AL11" s="42">
        <f>((AL4-AL5-AL7-AL8)/AL4)*100%</f>
        <v>1</v>
      </c>
      <c r="AM11" s="42">
        <f t="shared" ref="AM11:AR11" si="17">(AM4-AM5-AM7-AM8)/AM4</f>
        <v>1</v>
      </c>
      <c r="AN11" s="42">
        <f t="shared" si="17"/>
        <v>1</v>
      </c>
      <c r="AO11" s="42">
        <f t="shared" si="17"/>
        <v>1</v>
      </c>
      <c r="AP11" s="42">
        <f t="shared" si="17"/>
        <v>1</v>
      </c>
      <c r="AQ11" s="42">
        <f t="shared" si="17"/>
        <v>1</v>
      </c>
      <c r="AR11" s="42">
        <f t="shared" si="17"/>
        <v>1</v>
      </c>
      <c r="AS11" s="42">
        <f>((AS4-AS5-AS7-AS8)/AS4)*100%</f>
        <v>1</v>
      </c>
      <c r="AT11" s="42">
        <f t="shared" ref="AT11:AY11" si="18">(AT4-AT5-AT7-AT8)/AT4</f>
        <v>1</v>
      </c>
      <c r="AU11" s="42">
        <f t="shared" si="18"/>
        <v>1</v>
      </c>
      <c r="AV11" s="42">
        <f t="shared" si="18"/>
        <v>1</v>
      </c>
      <c r="AW11" s="42">
        <f t="shared" si="18"/>
        <v>1</v>
      </c>
      <c r="AX11" s="42">
        <f t="shared" si="18"/>
        <v>1</v>
      </c>
      <c r="AY11" s="42">
        <f t="shared" si="18"/>
        <v>1</v>
      </c>
      <c r="AZ11" s="42">
        <f>((AZ4-AZ5-AZ7-AZ8)/AZ4)*100%</f>
        <v>1</v>
      </c>
      <c r="BA11" s="42">
        <f t="shared" ref="BA11:BF11" si="19">(BA4-BA5-BA7-BA8)/BA4</f>
        <v>1</v>
      </c>
      <c r="BB11" s="42">
        <f t="shared" si="19"/>
        <v>1</v>
      </c>
      <c r="BC11" s="42">
        <f t="shared" si="19"/>
        <v>1</v>
      </c>
      <c r="BD11" s="42">
        <f t="shared" si="19"/>
        <v>0.99250000000000005</v>
      </c>
      <c r="BE11" s="42">
        <f t="shared" si="19"/>
        <v>1</v>
      </c>
      <c r="BF11" s="42">
        <f t="shared" si="19"/>
        <v>1</v>
      </c>
      <c r="BG11" s="42">
        <f>((BG4-BG5-BG7-BG8)/BG4)*100%</f>
        <v>1</v>
      </c>
      <c r="BH11" s="42">
        <f t="shared" ref="BH11:BM11" si="20">(BH4-BH5-BH7-BH8)/BH4</f>
        <v>1</v>
      </c>
      <c r="BI11" s="42">
        <f t="shared" si="20"/>
        <v>1</v>
      </c>
      <c r="BJ11" s="42">
        <f t="shared" si="20"/>
        <v>1</v>
      </c>
      <c r="BK11" s="42">
        <f t="shared" si="20"/>
        <v>1</v>
      </c>
      <c r="BL11" s="42">
        <f t="shared" si="20"/>
        <v>1</v>
      </c>
      <c r="BM11" s="42">
        <f t="shared" si="20"/>
        <v>1</v>
      </c>
      <c r="BN11" s="42">
        <f>((BN4-BN5-BN7-BN8)/BN4)*100%</f>
        <v>1</v>
      </c>
      <c r="BO11" s="42">
        <f t="shared" ref="BO11:BT11" si="21">(BO4-BO5-BO7-BO8)/BO4</f>
        <v>1</v>
      </c>
      <c r="BP11" s="42">
        <f t="shared" si="21"/>
        <v>1</v>
      </c>
      <c r="BQ11" s="42">
        <f t="shared" si="21"/>
        <v>1</v>
      </c>
      <c r="BR11" s="42">
        <f t="shared" si="21"/>
        <v>1</v>
      </c>
      <c r="BS11" s="42">
        <f t="shared" si="21"/>
        <v>1</v>
      </c>
      <c r="BT11" s="42">
        <f t="shared" si="21"/>
        <v>1</v>
      </c>
      <c r="BU11" s="42">
        <f>((BU4-BU5-BU7-BU8)/BU4)*100%</f>
        <v>1</v>
      </c>
      <c r="BV11" s="42">
        <f t="shared" ref="BV11:CA11" si="22">(BV4-BV5-BV7-BV8)/BV4</f>
        <v>1</v>
      </c>
      <c r="BW11" s="42">
        <f t="shared" si="22"/>
        <v>1</v>
      </c>
      <c r="BX11" s="42">
        <f t="shared" si="22"/>
        <v>1</v>
      </c>
      <c r="BY11" s="42">
        <f t="shared" si="22"/>
        <v>1</v>
      </c>
      <c r="BZ11" s="42">
        <f t="shared" si="22"/>
        <v>1</v>
      </c>
      <c r="CA11" s="42">
        <f t="shared" si="22"/>
        <v>1</v>
      </c>
      <c r="CB11" s="42">
        <f>((CB4-CB5-CB7-CB8)/CB4)*100%</f>
        <v>1</v>
      </c>
      <c r="CC11" s="42">
        <f t="shared" ref="CC11:CH11" si="23">(CC4-CC5-CC7-CC8)/CC4</f>
        <v>1</v>
      </c>
      <c r="CD11" s="42">
        <f t="shared" si="23"/>
        <v>1</v>
      </c>
      <c r="CE11" s="42">
        <f t="shared" si="23"/>
        <v>1</v>
      </c>
      <c r="CF11" s="42">
        <f t="shared" si="23"/>
        <v>1</v>
      </c>
      <c r="CG11" s="42">
        <f t="shared" si="23"/>
        <v>1</v>
      </c>
      <c r="CH11" s="42">
        <f t="shared" si="23"/>
        <v>1</v>
      </c>
      <c r="CI11" s="42">
        <f>((CI4-CI5-CI7-CI8)/CI4)*100%</f>
        <v>1</v>
      </c>
      <c r="CJ11" s="42">
        <f t="shared" ref="CJ11:CO11" si="24">(CJ4-CJ5-CJ7-CJ8)/CJ4</f>
        <v>1</v>
      </c>
      <c r="CK11" s="42">
        <f t="shared" si="24"/>
        <v>1</v>
      </c>
      <c r="CL11" s="42">
        <f t="shared" si="24"/>
        <v>1</v>
      </c>
      <c r="CM11" s="42">
        <f t="shared" si="24"/>
        <v>1</v>
      </c>
      <c r="CN11" s="42">
        <f t="shared" si="24"/>
        <v>1</v>
      </c>
      <c r="CO11" s="42">
        <f t="shared" si="24"/>
        <v>1</v>
      </c>
      <c r="CP11" s="42">
        <f>((CP4-CP5-CP7-CP8)/CP4)*100%</f>
        <v>1</v>
      </c>
      <c r="CQ11" s="42">
        <f t="shared" ref="CQ11:CV11" si="25">(CQ4-CQ5-CQ7-CQ8)/CQ4</f>
        <v>1</v>
      </c>
      <c r="CR11" s="42">
        <f t="shared" si="25"/>
        <v>1</v>
      </c>
      <c r="CS11" s="42">
        <f t="shared" si="25"/>
        <v>0.25</v>
      </c>
      <c r="CT11" s="42">
        <f t="shared" si="25"/>
        <v>0.70833333333333337</v>
      </c>
      <c r="CU11" s="42">
        <f t="shared" si="25"/>
        <v>1</v>
      </c>
      <c r="CV11" s="42">
        <f t="shared" si="25"/>
        <v>1</v>
      </c>
      <c r="CW11" s="42">
        <f>((CW4-CW5-CW7-CW8)/CW4)*100%</f>
        <v>1</v>
      </c>
      <c r="CX11" s="42">
        <f t="shared" ref="CX11:DC11" si="26">(CX4-CX5-CX7-CX8)/CX4</f>
        <v>1</v>
      </c>
      <c r="CY11" s="42">
        <f t="shared" si="26"/>
        <v>1</v>
      </c>
      <c r="CZ11" s="42">
        <f t="shared" si="26"/>
        <v>1</v>
      </c>
      <c r="DA11" s="42">
        <f t="shared" si="26"/>
        <v>1</v>
      </c>
      <c r="DB11" s="42">
        <f t="shared" si="26"/>
        <v>1</v>
      </c>
      <c r="DC11" s="42">
        <f t="shared" si="26"/>
        <v>1</v>
      </c>
      <c r="DD11" s="42">
        <f>((DD4-DD5-DD7-DD8)/DD4)*100%</f>
        <v>1</v>
      </c>
      <c r="DE11" s="42">
        <f t="shared" ref="DE11:DJ11" si="27">(DE4-DE5-DE7-DE8)/DE4</f>
        <v>1</v>
      </c>
      <c r="DF11" s="42">
        <f t="shared" si="27"/>
        <v>1</v>
      </c>
      <c r="DG11" s="42">
        <f t="shared" si="27"/>
        <v>1</v>
      </c>
      <c r="DH11" s="42">
        <f t="shared" si="27"/>
        <v>1</v>
      </c>
      <c r="DI11" s="42">
        <f t="shared" si="27"/>
        <v>1</v>
      </c>
      <c r="DJ11" s="42">
        <f t="shared" si="27"/>
        <v>1</v>
      </c>
      <c r="DK11" s="42">
        <f>((DK4-DK5-DK7-DK8)/DK4)*100%</f>
        <v>1</v>
      </c>
      <c r="DL11" s="42">
        <f t="shared" ref="DL11:DQ11" si="28">(DL4-DL5-DL7-DL8)/DL4</f>
        <v>1</v>
      </c>
      <c r="DM11" s="42">
        <f t="shared" si="28"/>
        <v>1</v>
      </c>
      <c r="DN11" s="42">
        <f t="shared" si="28"/>
        <v>1</v>
      </c>
      <c r="DO11" s="42">
        <f t="shared" si="28"/>
        <v>1</v>
      </c>
      <c r="DP11" s="42">
        <f t="shared" si="28"/>
        <v>1</v>
      </c>
      <c r="DQ11" s="42">
        <f t="shared" si="28"/>
        <v>1</v>
      </c>
      <c r="DR11" s="42">
        <f>((DR4-DR5-DR7-DR8)/DR4)*100%</f>
        <v>1</v>
      </c>
      <c r="DS11" s="42">
        <f t="shared" ref="DS11:DX11" si="29">(DS4-DS5-DS7-DS8)/DS4</f>
        <v>1</v>
      </c>
      <c r="DT11" s="42">
        <f t="shared" si="29"/>
        <v>1</v>
      </c>
      <c r="DU11" s="42">
        <f t="shared" si="29"/>
        <v>1</v>
      </c>
      <c r="DV11" s="42">
        <f t="shared" si="29"/>
        <v>1</v>
      </c>
      <c r="DW11" s="42">
        <f t="shared" si="29"/>
        <v>1</v>
      </c>
      <c r="DX11" s="42">
        <f t="shared" si="29"/>
        <v>1</v>
      </c>
      <c r="DY11" s="42">
        <f>((DY4-DY5-DY7-DY8)/DY4)*100%</f>
        <v>1</v>
      </c>
      <c r="DZ11" s="42">
        <f t="shared" ref="DZ11:EE11" si="30">(DZ4-DZ5-DZ7-DZ8)/DZ4</f>
        <v>1</v>
      </c>
      <c r="EA11" s="42">
        <f t="shared" si="30"/>
        <v>1</v>
      </c>
      <c r="EB11" s="42">
        <f t="shared" si="30"/>
        <v>0.99458333333333337</v>
      </c>
      <c r="EC11" s="42">
        <f t="shared" si="30"/>
        <v>1</v>
      </c>
      <c r="ED11" s="42">
        <f t="shared" si="30"/>
        <v>1</v>
      </c>
      <c r="EE11" s="42">
        <f t="shared" si="30"/>
        <v>1</v>
      </c>
      <c r="EF11" s="42">
        <f>((EF4-EF5-EF7-EF8)/EF4)*100%</f>
        <v>1</v>
      </c>
      <c r="EG11" s="42">
        <f t="shared" ref="EG11:EL11" si="31">(EG4-EG5-EG7-EG8)/EG4</f>
        <v>1</v>
      </c>
      <c r="EH11" s="42">
        <f t="shared" si="31"/>
        <v>1</v>
      </c>
      <c r="EI11" s="42">
        <f t="shared" si="31"/>
        <v>1</v>
      </c>
      <c r="EJ11" s="42">
        <f t="shared" si="31"/>
        <v>1</v>
      </c>
      <c r="EK11" s="42">
        <f t="shared" si="31"/>
        <v>1</v>
      </c>
      <c r="EL11" s="42">
        <f t="shared" si="31"/>
        <v>1</v>
      </c>
      <c r="EM11" s="42">
        <f>((EM4-EM5-EM7-EM8)/EM4)*100%</f>
        <v>1</v>
      </c>
      <c r="EN11" s="42">
        <f t="shared" ref="EN11:ES11" si="32">(EN4-EN5-EN7-EN8)/EN4</f>
        <v>1</v>
      </c>
      <c r="EO11" s="42">
        <f t="shared" si="32"/>
        <v>1</v>
      </c>
      <c r="EP11" s="42">
        <f t="shared" si="32"/>
        <v>1</v>
      </c>
      <c r="EQ11" s="42">
        <f t="shared" si="32"/>
        <v>1</v>
      </c>
      <c r="ER11" s="42">
        <f t="shared" si="32"/>
        <v>1</v>
      </c>
      <c r="ES11" s="42">
        <f t="shared" si="32"/>
        <v>1</v>
      </c>
      <c r="ET11" s="42">
        <f>((ET4-ET5-ET7-ET8)/ET4)*100%</f>
        <v>1</v>
      </c>
      <c r="EU11" s="42">
        <f t="shared" ref="EU11:EZ11" si="33">(EU4-EU5-EU7-EU8)/EU4</f>
        <v>1</v>
      </c>
      <c r="EV11" s="42">
        <f t="shared" si="33"/>
        <v>1</v>
      </c>
      <c r="EW11" s="42">
        <f t="shared" si="33"/>
        <v>1</v>
      </c>
      <c r="EX11" s="42">
        <f t="shared" si="33"/>
        <v>1</v>
      </c>
      <c r="EY11" s="42">
        <f t="shared" si="33"/>
        <v>1</v>
      </c>
      <c r="EZ11" s="42">
        <f t="shared" si="33"/>
        <v>1</v>
      </c>
      <c r="FA11" s="42">
        <f>((FA4-FA5-FA7-FA8)/FA4)*100%</f>
        <v>1</v>
      </c>
      <c r="FB11" s="42">
        <f t="shared" ref="FB11:FG11" si="34">(FB4-FB5-FB7-FB8)/FB4</f>
        <v>1</v>
      </c>
      <c r="FC11" s="42">
        <f t="shared" si="34"/>
        <v>1</v>
      </c>
      <c r="FD11" s="42">
        <f t="shared" si="34"/>
        <v>1</v>
      </c>
      <c r="FE11" s="42">
        <f t="shared" si="34"/>
        <v>1</v>
      </c>
      <c r="FF11" s="42">
        <f t="shared" si="34"/>
        <v>1</v>
      </c>
      <c r="FG11" s="42">
        <f t="shared" si="34"/>
        <v>1</v>
      </c>
      <c r="FH11" s="42">
        <f>((FH4-FH5-FH7-FH8)/FH4)*100%</f>
        <v>1</v>
      </c>
      <c r="FI11" s="42">
        <f t="shared" ref="FI11:FN11" si="35">(FI4-FI5-FI7-FI8)/FI4</f>
        <v>1</v>
      </c>
      <c r="FJ11" s="42">
        <f t="shared" si="35"/>
        <v>1</v>
      </c>
      <c r="FK11" s="42">
        <f t="shared" si="35"/>
        <v>1</v>
      </c>
      <c r="FL11" s="42">
        <f t="shared" si="35"/>
        <v>1</v>
      </c>
      <c r="FM11" s="42">
        <f t="shared" si="35"/>
        <v>1</v>
      </c>
      <c r="FN11" s="42">
        <f t="shared" si="35"/>
        <v>1</v>
      </c>
      <c r="FO11" s="42">
        <f>((FO4-FO5-FO7-FO8)/FO4)*100%</f>
        <v>1</v>
      </c>
      <c r="FP11" s="42">
        <f t="shared" ref="FP11:FU11" si="36">(FP4-FP5-FP7-FP8)/FP4</f>
        <v>1</v>
      </c>
      <c r="FQ11" s="42">
        <f t="shared" si="36"/>
        <v>1</v>
      </c>
      <c r="FR11" s="42">
        <f t="shared" si="36"/>
        <v>1</v>
      </c>
      <c r="FS11" s="42">
        <f t="shared" si="36"/>
        <v>1</v>
      </c>
      <c r="FT11" s="42">
        <f t="shared" si="36"/>
        <v>1</v>
      </c>
      <c r="FU11" s="42">
        <f t="shared" si="36"/>
        <v>1</v>
      </c>
      <c r="FV11" s="42">
        <f>((FV4-FV5-FV7-FV8)/FV4)*100%</f>
        <v>1</v>
      </c>
      <c r="FW11" s="42">
        <f t="shared" ref="FW11:GB11" si="37">(FW4-FW5-FW7-FW8)/FW4</f>
        <v>0.60277777777777775</v>
      </c>
      <c r="FX11" s="42">
        <f t="shared" si="37"/>
        <v>0</v>
      </c>
      <c r="FY11" s="42">
        <f t="shared" si="37"/>
        <v>0.67583333333333329</v>
      </c>
      <c r="FZ11" s="42">
        <f t="shared" si="37"/>
        <v>1</v>
      </c>
      <c r="GA11" s="42">
        <f t="shared" si="37"/>
        <v>1</v>
      </c>
      <c r="GB11" s="42">
        <f t="shared" si="37"/>
        <v>1</v>
      </c>
      <c r="GC11" s="42">
        <f>((GC4-GC5-GC7-GC8)/GC4)*100%</f>
        <v>1</v>
      </c>
      <c r="GD11" s="42">
        <f t="shared" ref="GD11:GI11" si="38">(GD4-GD5-GD7-GD8)/GD4</f>
        <v>1</v>
      </c>
      <c r="GE11" s="42">
        <f t="shared" si="38"/>
        <v>1</v>
      </c>
      <c r="GF11" s="42">
        <f t="shared" si="38"/>
        <v>1</v>
      </c>
      <c r="GG11" s="42">
        <f t="shared" si="38"/>
        <v>1</v>
      </c>
      <c r="GH11" s="42">
        <f t="shared" si="38"/>
        <v>1</v>
      </c>
      <c r="GI11" s="42">
        <f t="shared" si="38"/>
        <v>1</v>
      </c>
      <c r="GJ11" s="42">
        <f>((GJ4-GJ5-GJ7-GJ8)/GJ4)*100%</f>
        <v>0.71749999999999992</v>
      </c>
      <c r="GK11" s="42">
        <f t="shared" ref="GK11:GP11" si="39">(GK4-GK5-GK7-GK8)/GK4</f>
        <v>1</v>
      </c>
      <c r="GL11" s="42">
        <f t="shared" si="39"/>
        <v>1</v>
      </c>
      <c r="GM11" s="42">
        <f t="shared" si="39"/>
        <v>1</v>
      </c>
      <c r="GN11" s="42">
        <f t="shared" si="39"/>
        <v>1</v>
      </c>
      <c r="GO11" s="42">
        <f t="shared" si="39"/>
        <v>1</v>
      </c>
      <c r="GP11" s="42">
        <f t="shared" si="39"/>
        <v>1</v>
      </c>
      <c r="GQ11" s="42">
        <f>((GQ4-GQ5-GQ7-GQ8)/GQ4)*100%</f>
        <v>1</v>
      </c>
      <c r="GR11" s="42">
        <f t="shared" ref="GR11:GW11" si="40">(GR4-GR5-GR7-GR8)/GR4</f>
        <v>1</v>
      </c>
      <c r="GS11" s="42">
        <f t="shared" si="40"/>
        <v>1</v>
      </c>
      <c r="GT11" s="42">
        <f t="shared" si="40"/>
        <v>1</v>
      </c>
      <c r="GU11" s="42">
        <f t="shared" si="40"/>
        <v>1</v>
      </c>
      <c r="GV11" s="42">
        <f t="shared" si="40"/>
        <v>1</v>
      </c>
      <c r="GW11" s="42">
        <f t="shared" si="40"/>
        <v>1</v>
      </c>
      <c r="GX11" s="42">
        <f>((GX4-GX5-GX7-GX8)/GX4)*100%</f>
        <v>1</v>
      </c>
      <c r="GY11" s="42">
        <f t="shared" ref="GY11:HD11" si="41">(GY4-GY5-GY7-GY8)/GY4</f>
        <v>1</v>
      </c>
      <c r="GZ11" s="42">
        <f t="shared" si="41"/>
        <v>1</v>
      </c>
      <c r="HA11" s="42">
        <f t="shared" si="41"/>
        <v>1</v>
      </c>
      <c r="HB11" s="42">
        <f t="shared" si="41"/>
        <v>1</v>
      </c>
      <c r="HC11" s="42">
        <f t="shared" si="41"/>
        <v>1</v>
      </c>
      <c r="HD11" s="42">
        <f t="shared" si="41"/>
        <v>1</v>
      </c>
      <c r="HE11" s="42">
        <f>((HE4-HE5-HE7-HE8)/HE4)*100%</f>
        <v>1</v>
      </c>
      <c r="HF11" s="42">
        <f t="shared" ref="HF11:HK11" si="42">(HF4-HF5-HF7-HF8)/HF4</f>
        <v>1</v>
      </c>
      <c r="HG11" s="42">
        <f t="shared" si="42"/>
        <v>1</v>
      </c>
      <c r="HH11" s="42">
        <f t="shared" si="42"/>
        <v>1</v>
      </c>
      <c r="HI11" s="42">
        <f t="shared" si="42"/>
        <v>1</v>
      </c>
      <c r="HJ11" s="42">
        <f t="shared" si="42"/>
        <v>1</v>
      </c>
      <c r="HK11" s="42">
        <f t="shared" si="42"/>
        <v>1</v>
      </c>
      <c r="HL11" s="42">
        <f>((HL4-HL5-HL7-HL8)/HL4)*100%</f>
        <v>1</v>
      </c>
      <c r="HM11" s="42">
        <f t="shared" ref="HM11:HR11" si="43">(HM4-HM5-HM7-HM8)/HM4</f>
        <v>1</v>
      </c>
      <c r="HN11" s="42">
        <f t="shared" si="43"/>
        <v>1</v>
      </c>
      <c r="HO11" s="42">
        <f t="shared" si="43"/>
        <v>1</v>
      </c>
      <c r="HP11" s="42">
        <f t="shared" si="43"/>
        <v>1</v>
      </c>
      <c r="HQ11" s="42">
        <f t="shared" si="43"/>
        <v>1</v>
      </c>
      <c r="HR11" s="42">
        <f t="shared" si="43"/>
        <v>1</v>
      </c>
      <c r="HS11" s="42">
        <f>((HS4-HS5-HS7-HS8)/HS4)*100%</f>
        <v>1</v>
      </c>
      <c r="HT11" s="42">
        <f t="shared" ref="HT11:HY11" si="44">(HT4-HT5-HT7-HT8)/HT4</f>
        <v>1</v>
      </c>
      <c r="HU11" s="42">
        <f t="shared" si="44"/>
        <v>1</v>
      </c>
      <c r="HV11" s="42">
        <f t="shared" si="44"/>
        <v>1</v>
      </c>
      <c r="HW11" s="42">
        <f t="shared" si="44"/>
        <v>1</v>
      </c>
      <c r="HX11" s="42">
        <f t="shared" si="44"/>
        <v>1</v>
      </c>
      <c r="HY11" s="42">
        <f t="shared" si="44"/>
        <v>1</v>
      </c>
      <c r="HZ11" s="42">
        <f>((HZ4-HZ5-HZ7-HZ8)/HZ4)*100%</f>
        <v>1</v>
      </c>
      <c r="IA11" s="42">
        <f t="shared" ref="IA11:IF11" si="45">(IA4-IA5-IA7-IA8)/IA4</f>
        <v>1</v>
      </c>
      <c r="IB11" s="42">
        <f t="shared" si="45"/>
        <v>1</v>
      </c>
      <c r="IC11" s="42">
        <f t="shared" si="45"/>
        <v>1</v>
      </c>
      <c r="ID11" s="42">
        <f t="shared" si="45"/>
        <v>1</v>
      </c>
      <c r="IE11" s="42">
        <f t="shared" si="45"/>
        <v>1</v>
      </c>
      <c r="IF11" s="42">
        <f t="shared" si="45"/>
        <v>1</v>
      </c>
      <c r="IG11" s="42">
        <f>((IG4-IG5-IG7-IG8)/IG4)*100%</f>
        <v>1</v>
      </c>
      <c r="IH11" s="42">
        <f t="shared" ref="IH11:IM11" si="46">(IH4-IH5-IH7-IH8)/IH4</f>
        <v>0</v>
      </c>
      <c r="II11" s="42">
        <f t="shared" si="46"/>
        <v>0</v>
      </c>
      <c r="IJ11" s="42">
        <f t="shared" si="46"/>
        <v>0</v>
      </c>
      <c r="IK11" s="42">
        <f t="shared" si="46"/>
        <v>0</v>
      </c>
      <c r="IL11" s="42">
        <f t="shared" si="46"/>
        <v>0.49083333333333329</v>
      </c>
      <c r="IM11" s="42">
        <f t="shared" si="46"/>
        <v>1</v>
      </c>
      <c r="IN11" s="42">
        <f>((IN4-IN5-IN7-IN8)/IN4)*100%</f>
        <v>1</v>
      </c>
      <c r="IO11" s="42">
        <f t="shared" ref="IO11:IT11" si="47">(IO4-IO5-IO7-IO8)/IO4</f>
        <v>1</v>
      </c>
      <c r="IP11" s="42">
        <f t="shared" si="47"/>
        <v>1</v>
      </c>
      <c r="IQ11" s="42">
        <f t="shared" si="47"/>
        <v>1</v>
      </c>
      <c r="IR11" s="42">
        <f t="shared" si="47"/>
        <v>1</v>
      </c>
      <c r="IS11" s="42">
        <f t="shared" si="47"/>
        <v>1</v>
      </c>
      <c r="IT11" s="42">
        <f t="shared" si="47"/>
        <v>1</v>
      </c>
      <c r="IU11" s="42">
        <f>((IU4-IU5-IU7-IU8)/IU4)*100%</f>
        <v>1</v>
      </c>
      <c r="IV11" s="42">
        <f t="shared" ref="IV11:JA11" si="48">(IV4-IV5-IV7-IV8)/IV4</f>
        <v>1</v>
      </c>
      <c r="IW11" s="42">
        <f t="shared" si="48"/>
        <v>1</v>
      </c>
      <c r="IX11" s="42">
        <f t="shared" si="48"/>
        <v>1</v>
      </c>
      <c r="IY11" s="42">
        <f t="shared" si="48"/>
        <v>1</v>
      </c>
      <c r="IZ11" s="42">
        <f t="shared" si="48"/>
        <v>1</v>
      </c>
      <c r="JA11" s="42">
        <f t="shared" si="48"/>
        <v>1</v>
      </c>
      <c r="JB11" s="42">
        <f>((JB4-JB5-JB7-JB8)/JB4)*100%</f>
        <v>1</v>
      </c>
      <c r="JC11" s="42">
        <f t="shared" ref="JC11:JH11" si="49">(JC4-JC5-JC7-JC8)/JC4</f>
        <v>1</v>
      </c>
      <c r="JD11" s="42">
        <f t="shared" si="49"/>
        <v>1</v>
      </c>
      <c r="JE11" s="42">
        <f t="shared" si="49"/>
        <v>1</v>
      </c>
      <c r="JF11" s="42">
        <f t="shared" si="49"/>
        <v>1</v>
      </c>
      <c r="JG11" s="42">
        <f t="shared" si="49"/>
        <v>1</v>
      </c>
      <c r="JH11" s="42">
        <f t="shared" si="49"/>
        <v>1</v>
      </c>
      <c r="JI11" s="42">
        <f>((JI4-JI5-JI7-JI8)/JI4)*100%</f>
        <v>1</v>
      </c>
      <c r="JJ11" s="42">
        <f t="shared" ref="JJ11:JO11" si="50">(JJ4-JJ5-JJ7-JJ8)/JJ4</f>
        <v>1</v>
      </c>
      <c r="JK11" s="42">
        <f t="shared" si="50"/>
        <v>1</v>
      </c>
      <c r="JL11" s="42">
        <f t="shared" si="50"/>
        <v>1</v>
      </c>
      <c r="JM11" s="42">
        <f t="shared" si="50"/>
        <v>1</v>
      </c>
      <c r="JN11" s="42">
        <f t="shared" si="50"/>
        <v>1</v>
      </c>
      <c r="JO11" s="42">
        <f t="shared" si="50"/>
        <v>1</v>
      </c>
      <c r="JP11" s="42">
        <f>((JP4-JP5-JP7-JP8)/JP4)*100%</f>
        <v>1</v>
      </c>
      <c r="JQ11" s="42">
        <f t="shared" ref="JQ11:JV11" si="51">(JQ4-JQ5-JQ7-JQ8)/JQ4</f>
        <v>1</v>
      </c>
      <c r="JR11" s="42">
        <f t="shared" si="51"/>
        <v>1</v>
      </c>
      <c r="JS11" s="42">
        <f t="shared" si="51"/>
        <v>1</v>
      </c>
      <c r="JT11" s="42">
        <f t="shared" si="51"/>
        <v>1</v>
      </c>
      <c r="JU11" s="42">
        <f t="shared" si="51"/>
        <v>1</v>
      </c>
      <c r="JV11" s="42">
        <f t="shared" si="51"/>
        <v>1</v>
      </c>
      <c r="JW11" s="42">
        <f>((JW4-JW5-JW7-JW8)/JW4)*100%</f>
        <v>1</v>
      </c>
      <c r="JX11" s="42">
        <f t="shared" ref="JX11:KC11" si="52">(JX4-JX5-JX7-JX8)/JX4</f>
        <v>1</v>
      </c>
      <c r="JY11" s="42">
        <f t="shared" si="52"/>
        <v>1</v>
      </c>
      <c r="JZ11" s="42">
        <f t="shared" si="52"/>
        <v>1</v>
      </c>
      <c r="KA11" s="42">
        <f t="shared" si="52"/>
        <v>1</v>
      </c>
      <c r="KB11" s="42">
        <f t="shared" si="52"/>
        <v>0.45333333333333337</v>
      </c>
      <c r="KC11" s="42">
        <f t="shared" si="52"/>
        <v>1</v>
      </c>
      <c r="KD11" s="42">
        <f>((KD4-KD5-KD7-KD8)/KD4)*100%</f>
        <v>1</v>
      </c>
      <c r="KE11" s="42">
        <f t="shared" ref="KE11:KJ11" si="53">(KE4-KE5-KE7-KE8)/KE4</f>
        <v>1</v>
      </c>
      <c r="KF11" s="42">
        <f t="shared" si="53"/>
        <v>1</v>
      </c>
      <c r="KG11" s="42">
        <f t="shared" si="53"/>
        <v>1</v>
      </c>
      <c r="KH11" s="42">
        <f t="shared" si="53"/>
        <v>1</v>
      </c>
      <c r="KI11" s="42">
        <f t="shared" si="53"/>
        <v>1</v>
      </c>
      <c r="KJ11" s="42">
        <f t="shared" si="53"/>
        <v>1</v>
      </c>
      <c r="KK11" s="42">
        <f>((KK4-KK5-KK7-KK8)/KK4)*100%</f>
        <v>1</v>
      </c>
      <c r="KL11" s="42">
        <f t="shared" ref="KL11:KQ11" si="54">(KL4-KL5-KL7-KL8)/KL4</f>
        <v>1</v>
      </c>
      <c r="KM11" s="42">
        <f t="shared" si="54"/>
        <v>1</v>
      </c>
      <c r="KN11" s="42">
        <f t="shared" si="54"/>
        <v>1</v>
      </c>
      <c r="KO11" s="42">
        <f t="shared" si="54"/>
        <v>1</v>
      </c>
      <c r="KP11" s="42">
        <f t="shared" si="54"/>
        <v>1</v>
      </c>
      <c r="KQ11" s="42">
        <f t="shared" si="54"/>
        <v>1</v>
      </c>
      <c r="KR11" s="42">
        <f>((KR4-KR5-KR7-KR8)/KR4)*100%</f>
        <v>1</v>
      </c>
      <c r="KS11" s="42">
        <f t="shared" ref="KS11:KX11" si="55">(KS4-KS5-KS7-KS8)/KS4</f>
        <v>1</v>
      </c>
      <c r="KT11" s="42">
        <f t="shared" si="55"/>
        <v>1</v>
      </c>
      <c r="KU11" s="42">
        <f t="shared" si="55"/>
        <v>1</v>
      </c>
      <c r="KV11" s="42">
        <f t="shared" si="55"/>
        <v>1</v>
      </c>
      <c r="KW11" s="42">
        <f t="shared" si="55"/>
        <v>1</v>
      </c>
      <c r="KX11" s="42">
        <f t="shared" si="55"/>
        <v>1</v>
      </c>
      <c r="KY11" s="42">
        <f>((KY4-KY5-KY7-KY8)/KY4)*100%</f>
        <v>1</v>
      </c>
      <c r="KZ11" s="42">
        <f t="shared" ref="KZ11:LE11" si="56">(KZ4-KZ5-KZ7-KZ8)/KZ4</f>
        <v>1</v>
      </c>
      <c r="LA11" s="42">
        <f t="shared" si="56"/>
        <v>1</v>
      </c>
      <c r="LB11" s="42">
        <f t="shared" si="56"/>
        <v>1</v>
      </c>
      <c r="LC11" s="42">
        <f t="shared" si="56"/>
        <v>1</v>
      </c>
      <c r="LD11" s="42">
        <f t="shared" si="56"/>
        <v>1</v>
      </c>
      <c r="LE11" s="42">
        <f t="shared" si="56"/>
        <v>1</v>
      </c>
      <c r="LF11" s="42">
        <f>((LF4-LF5-LF7-LF8)/LF4)*100%</f>
        <v>1</v>
      </c>
      <c r="LG11" s="42">
        <f t="shared" ref="LG11:LL11" si="57">(LG4-LG5-LG7-LG8)/LG4</f>
        <v>1</v>
      </c>
      <c r="LH11" s="42">
        <f t="shared" si="57"/>
        <v>1</v>
      </c>
      <c r="LI11" s="42">
        <f t="shared" si="57"/>
        <v>1</v>
      </c>
      <c r="LJ11" s="42">
        <f t="shared" si="57"/>
        <v>1</v>
      </c>
      <c r="LK11" s="42">
        <f t="shared" si="57"/>
        <v>1</v>
      </c>
      <c r="LL11" s="42">
        <f t="shared" si="57"/>
        <v>1</v>
      </c>
      <c r="LM11" s="42">
        <f>((LM4-LM5-LM7-LM8)/LM4)*100%</f>
        <v>1</v>
      </c>
      <c r="LN11" s="42">
        <f t="shared" ref="LN11:LS11" si="58">(LN4-LN5-LN7-LN8)/LN4</f>
        <v>1</v>
      </c>
      <c r="LO11" s="42">
        <f t="shared" si="58"/>
        <v>1</v>
      </c>
      <c r="LP11" s="42">
        <f t="shared" si="58"/>
        <v>1</v>
      </c>
      <c r="LQ11" s="42">
        <f t="shared" si="58"/>
        <v>1</v>
      </c>
      <c r="LR11" s="42">
        <f t="shared" si="58"/>
        <v>1</v>
      </c>
      <c r="LS11" s="42">
        <f t="shared" si="58"/>
        <v>1</v>
      </c>
      <c r="LT11" s="42">
        <f>((LT4-LT5-LT7-LT8)/LT4)*100%</f>
        <v>1</v>
      </c>
      <c r="LU11" s="42">
        <f t="shared" ref="LU11:LZ11" si="59">(LU4-LU5-LU7-LU8)/LU4</f>
        <v>1</v>
      </c>
      <c r="LV11" s="42">
        <f t="shared" si="59"/>
        <v>1</v>
      </c>
      <c r="LW11" s="42">
        <f t="shared" si="59"/>
        <v>1</v>
      </c>
      <c r="LX11" s="42">
        <f t="shared" si="59"/>
        <v>1</v>
      </c>
      <c r="LY11" s="42">
        <f t="shared" si="59"/>
        <v>1</v>
      </c>
      <c r="LZ11" s="42">
        <f t="shared" si="59"/>
        <v>1</v>
      </c>
      <c r="MA11" s="42">
        <f>((MA4-MA5-MA7-MA8)/MA4)*100%</f>
        <v>1</v>
      </c>
      <c r="MB11" s="42">
        <f t="shared" ref="MB11:MG11" si="60">(MB4-MB5-MB7-MB8)/MB4</f>
        <v>1</v>
      </c>
      <c r="MC11" s="42">
        <f t="shared" si="60"/>
        <v>1</v>
      </c>
      <c r="MD11" s="42">
        <f t="shared" si="60"/>
        <v>1</v>
      </c>
      <c r="ME11" s="42">
        <f t="shared" si="60"/>
        <v>1</v>
      </c>
      <c r="MF11" s="42">
        <f t="shared" si="60"/>
        <v>0.26041666666666669</v>
      </c>
      <c r="MG11" s="42">
        <f t="shared" si="60"/>
        <v>0.96736111111111101</v>
      </c>
      <c r="MH11" s="42">
        <f>((MH4-MH5-MH7-MH8)/MH4)*100%</f>
        <v>1</v>
      </c>
      <c r="MI11" s="42">
        <f t="shared" ref="MI11:MN11" si="61">(MI4-MI5-MI7-MI8)/MI4</f>
        <v>1</v>
      </c>
      <c r="MJ11" s="42">
        <f t="shared" si="61"/>
        <v>1</v>
      </c>
      <c r="MK11" s="42">
        <f t="shared" si="61"/>
        <v>1</v>
      </c>
      <c r="ML11" s="42">
        <f t="shared" si="61"/>
        <v>1</v>
      </c>
      <c r="MM11" s="42">
        <f t="shared" si="61"/>
        <v>1</v>
      </c>
      <c r="MN11" s="42">
        <f t="shared" si="61"/>
        <v>1</v>
      </c>
      <c r="MO11" s="42">
        <f>((MO4-MO5-MO7-MO8)/MO4)*100%</f>
        <v>1</v>
      </c>
      <c r="MP11" s="42">
        <f t="shared" ref="MP11:MU11" si="62">(MP4-MP5-MP7-MP8)/MP4</f>
        <v>1</v>
      </c>
      <c r="MQ11" s="42">
        <f t="shared" si="62"/>
        <v>1</v>
      </c>
      <c r="MR11" s="42">
        <f t="shared" si="62"/>
        <v>1</v>
      </c>
      <c r="MS11" s="42">
        <f t="shared" si="62"/>
        <v>1</v>
      </c>
      <c r="MT11" s="42">
        <f t="shared" si="62"/>
        <v>1</v>
      </c>
      <c r="MU11" s="42">
        <f t="shared" si="62"/>
        <v>1</v>
      </c>
      <c r="MV11" s="42">
        <f>((MV4-MV5-MV7-MV8)/MV4)*100%</f>
        <v>1</v>
      </c>
      <c r="MW11" s="42">
        <f t="shared" ref="MW11:NB11" si="63">(MW4-MW5-MW7-MW8)/MW4</f>
        <v>1</v>
      </c>
      <c r="MX11" s="42">
        <f t="shared" si="63"/>
        <v>1</v>
      </c>
      <c r="MY11" s="42">
        <f t="shared" si="63"/>
        <v>1</v>
      </c>
      <c r="MZ11" s="42">
        <f t="shared" si="63"/>
        <v>1</v>
      </c>
      <c r="NA11" s="42">
        <f t="shared" si="63"/>
        <v>1</v>
      </c>
      <c r="NB11" s="42">
        <f t="shared" si="63"/>
        <v>0.87208333333333332</v>
      </c>
    </row>
    <row r="12" spans="1:366" x14ac:dyDescent="0.2">
      <c r="A12" s="14"/>
      <c r="B12" s="38" t="s">
        <v>19</v>
      </c>
      <c r="C12" s="42">
        <f t="shared" ref="C12:BN12" si="64">(C4-C5-C7-C8-C6)/C4</f>
        <v>1</v>
      </c>
      <c r="D12" s="42">
        <f t="shared" si="64"/>
        <v>1</v>
      </c>
      <c r="E12" s="42">
        <f t="shared" si="64"/>
        <v>1</v>
      </c>
      <c r="F12" s="42">
        <f t="shared" si="64"/>
        <v>1</v>
      </c>
      <c r="G12" s="42">
        <f t="shared" si="64"/>
        <v>1</v>
      </c>
      <c r="H12" s="42">
        <f t="shared" si="64"/>
        <v>1</v>
      </c>
      <c r="I12" s="46">
        <f t="shared" si="64"/>
        <v>1</v>
      </c>
      <c r="J12" s="42">
        <f t="shared" si="64"/>
        <v>1</v>
      </c>
      <c r="K12" s="42">
        <f t="shared" si="64"/>
        <v>1</v>
      </c>
      <c r="L12" s="42">
        <f t="shared" si="64"/>
        <v>0.9966666666666667</v>
      </c>
      <c r="M12" s="42">
        <f t="shared" si="64"/>
        <v>0.83208333333333329</v>
      </c>
      <c r="N12" s="42">
        <f t="shared" si="64"/>
        <v>1</v>
      </c>
      <c r="O12" s="42">
        <f t="shared" si="64"/>
        <v>1</v>
      </c>
      <c r="P12" s="46">
        <f t="shared" si="64"/>
        <v>1</v>
      </c>
      <c r="Q12" s="42">
        <f t="shared" si="64"/>
        <v>1</v>
      </c>
      <c r="R12" s="42">
        <f t="shared" si="64"/>
        <v>1</v>
      </c>
      <c r="S12" s="42">
        <f t="shared" si="64"/>
        <v>1</v>
      </c>
      <c r="T12" s="42">
        <f t="shared" si="64"/>
        <v>1</v>
      </c>
      <c r="U12" s="42">
        <f t="shared" si="64"/>
        <v>1</v>
      </c>
      <c r="V12" s="42">
        <f t="shared" si="64"/>
        <v>1</v>
      </c>
      <c r="W12" s="46">
        <f t="shared" si="64"/>
        <v>1</v>
      </c>
      <c r="X12" s="42">
        <f t="shared" si="64"/>
        <v>0.99708333333333332</v>
      </c>
      <c r="Y12" s="42">
        <f t="shared" si="64"/>
        <v>1</v>
      </c>
      <c r="Z12" s="42">
        <f t="shared" si="64"/>
        <v>1</v>
      </c>
      <c r="AA12" s="42">
        <f t="shared" si="64"/>
        <v>1</v>
      </c>
      <c r="AB12" s="42">
        <f t="shared" si="64"/>
        <v>1</v>
      </c>
      <c r="AC12" s="42">
        <f t="shared" si="64"/>
        <v>1</v>
      </c>
      <c r="AD12" s="46">
        <f t="shared" si="64"/>
        <v>1</v>
      </c>
      <c r="AE12" s="42">
        <f t="shared" si="64"/>
        <v>1</v>
      </c>
      <c r="AF12" s="42">
        <f t="shared" si="64"/>
        <v>1</v>
      </c>
      <c r="AG12" s="42">
        <f t="shared" si="64"/>
        <v>1</v>
      </c>
      <c r="AH12" s="42">
        <f t="shared" si="64"/>
        <v>1</v>
      </c>
      <c r="AI12" s="42">
        <f t="shared" si="64"/>
        <v>1</v>
      </c>
      <c r="AJ12" s="42">
        <f t="shared" si="64"/>
        <v>1</v>
      </c>
      <c r="AK12" s="46">
        <f t="shared" si="64"/>
        <v>1</v>
      </c>
      <c r="AL12" s="42">
        <f t="shared" si="64"/>
        <v>1</v>
      </c>
      <c r="AM12" s="42">
        <f t="shared" si="64"/>
        <v>1</v>
      </c>
      <c r="AN12" s="42">
        <f t="shared" si="64"/>
        <v>1</v>
      </c>
      <c r="AO12" s="42">
        <f t="shared" si="64"/>
        <v>1</v>
      </c>
      <c r="AP12" s="42">
        <f t="shared" si="64"/>
        <v>1</v>
      </c>
      <c r="AQ12" s="42">
        <f t="shared" si="64"/>
        <v>1</v>
      </c>
      <c r="AR12" s="46">
        <f t="shared" si="64"/>
        <v>1</v>
      </c>
      <c r="AS12" s="42">
        <f t="shared" si="64"/>
        <v>1</v>
      </c>
      <c r="AT12" s="42">
        <f t="shared" si="64"/>
        <v>1</v>
      </c>
      <c r="AU12" s="42">
        <f t="shared" si="64"/>
        <v>1</v>
      </c>
      <c r="AV12" s="42">
        <f t="shared" si="64"/>
        <v>1</v>
      </c>
      <c r="AW12" s="42">
        <f t="shared" si="64"/>
        <v>1</v>
      </c>
      <c r="AX12" s="42">
        <f t="shared" si="64"/>
        <v>1</v>
      </c>
      <c r="AY12" s="46">
        <f t="shared" si="64"/>
        <v>1</v>
      </c>
      <c r="AZ12" s="42">
        <f t="shared" si="64"/>
        <v>1</v>
      </c>
      <c r="BA12" s="42">
        <f t="shared" si="64"/>
        <v>1</v>
      </c>
      <c r="BB12" s="42">
        <f t="shared" si="64"/>
        <v>1</v>
      </c>
      <c r="BC12" s="42">
        <f t="shared" si="64"/>
        <v>1</v>
      </c>
      <c r="BD12" s="42">
        <f t="shared" si="64"/>
        <v>0.99250000000000005</v>
      </c>
      <c r="BE12" s="42">
        <f t="shared" si="64"/>
        <v>1</v>
      </c>
      <c r="BF12" s="46">
        <f t="shared" si="64"/>
        <v>1</v>
      </c>
      <c r="BG12" s="42">
        <f t="shared" si="64"/>
        <v>1</v>
      </c>
      <c r="BH12" s="42">
        <f t="shared" si="64"/>
        <v>1</v>
      </c>
      <c r="BI12" s="42">
        <f t="shared" si="64"/>
        <v>1</v>
      </c>
      <c r="BJ12" s="42">
        <f t="shared" si="64"/>
        <v>1</v>
      </c>
      <c r="BK12" s="42">
        <f t="shared" si="64"/>
        <v>1</v>
      </c>
      <c r="BL12" s="42">
        <f t="shared" si="64"/>
        <v>1</v>
      </c>
      <c r="BM12" s="46">
        <f t="shared" si="64"/>
        <v>1</v>
      </c>
      <c r="BN12" s="42">
        <f t="shared" si="64"/>
        <v>1</v>
      </c>
      <c r="BO12" s="42">
        <f t="shared" ref="BO12:DZ12" si="65">(BO4-BO5-BO7-BO8-BO6)/BO4</f>
        <v>1</v>
      </c>
      <c r="BP12" s="42">
        <f t="shared" si="65"/>
        <v>1</v>
      </c>
      <c r="BQ12" s="42">
        <f t="shared" si="65"/>
        <v>0.98249999999999993</v>
      </c>
      <c r="BR12" s="42">
        <f t="shared" si="65"/>
        <v>1</v>
      </c>
      <c r="BS12" s="42">
        <f t="shared" si="65"/>
        <v>0.98625000000000007</v>
      </c>
      <c r="BT12" s="46">
        <f t="shared" si="65"/>
        <v>1</v>
      </c>
      <c r="BU12" s="42">
        <f t="shared" si="65"/>
        <v>1</v>
      </c>
      <c r="BV12" s="42">
        <f t="shared" si="65"/>
        <v>1</v>
      </c>
      <c r="BW12" s="42">
        <f t="shared" si="65"/>
        <v>1</v>
      </c>
      <c r="BX12" s="42">
        <f t="shared" si="65"/>
        <v>1</v>
      </c>
      <c r="BY12" s="42">
        <f t="shared" si="65"/>
        <v>1</v>
      </c>
      <c r="BZ12" s="42">
        <f t="shared" si="65"/>
        <v>1</v>
      </c>
      <c r="CA12" s="46">
        <f t="shared" si="65"/>
        <v>1</v>
      </c>
      <c r="CB12" s="42">
        <f t="shared" si="65"/>
        <v>1</v>
      </c>
      <c r="CC12" s="42">
        <f t="shared" si="65"/>
        <v>1</v>
      </c>
      <c r="CD12" s="42">
        <f t="shared" si="65"/>
        <v>1</v>
      </c>
      <c r="CE12" s="42">
        <f t="shared" si="65"/>
        <v>1</v>
      </c>
      <c r="CF12" s="42">
        <f t="shared" si="65"/>
        <v>1</v>
      </c>
      <c r="CG12" s="42">
        <f t="shared" si="65"/>
        <v>1</v>
      </c>
      <c r="CH12" s="46">
        <f t="shared" si="65"/>
        <v>1</v>
      </c>
      <c r="CI12" s="42">
        <f t="shared" si="65"/>
        <v>1</v>
      </c>
      <c r="CJ12" s="42">
        <f t="shared" si="65"/>
        <v>1</v>
      </c>
      <c r="CK12" s="42">
        <f t="shared" si="65"/>
        <v>1</v>
      </c>
      <c r="CL12" s="42">
        <f t="shared" si="65"/>
        <v>1</v>
      </c>
      <c r="CM12" s="42">
        <f t="shared" si="65"/>
        <v>1</v>
      </c>
      <c r="CN12" s="42">
        <f t="shared" si="65"/>
        <v>1</v>
      </c>
      <c r="CO12" s="46">
        <f t="shared" si="65"/>
        <v>1</v>
      </c>
      <c r="CP12" s="42">
        <f t="shared" si="65"/>
        <v>1</v>
      </c>
      <c r="CQ12" s="42">
        <f t="shared" si="65"/>
        <v>1</v>
      </c>
      <c r="CR12" s="42">
        <f t="shared" si="65"/>
        <v>0.99708333333333332</v>
      </c>
      <c r="CS12" s="42">
        <f t="shared" si="65"/>
        <v>0.25</v>
      </c>
      <c r="CT12" s="42">
        <f t="shared" si="65"/>
        <v>0.70833333333333337</v>
      </c>
      <c r="CU12" s="42">
        <f t="shared" si="65"/>
        <v>0.99458333333333337</v>
      </c>
      <c r="CV12" s="46">
        <f t="shared" si="65"/>
        <v>1</v>
      </c>
      <c r="CW12" s="42">
        <f t="shared" si="65"/>
        <v>1</v>
      </c>
      <c r="CX12" s="42">
        <f t="shared" si="65"/>
        <v>1</v>
      </c>
      <c r="CY12" s="42">
        <f t="shared" si="65"/>
        <v>1</v>
      </c>
      <c r="CZ12" s="42">
        <f t="shared" si="65"/>
        <v>1</v>
      </c>
      <c r="DA12" s="42">
        <f t="shared" si="65"/>
        <v>1</v>
      </c>
      <c r="DB12" s="42">
        <f t="shared" si="65"/>
        <v>1</v>
      </c>
      <c r="DC12" s="46">
        <f t="shared" si="65"/>
        <v>1</v>
      </c>
      <c r="DD12" s="42">
        <f t="shared" si="65"/>
        <v>1</v>
      </c>
      <c r="DE12" s="42">
        <f t="shared" si="65"/>
        <v>1</v>
      </c>
      <c r="DF12" s="42">
        <f t="shared" si="65"/>
        <v>1</v>
      </c>
      <c r="DG12" s="42">
        <f t="shared" si="65"/>
        <v>1</v>
      </c>
      <c r="DH12" s="42">
        <f t="shared" si="65"/>
        <v>1</v>
      </c>
      <c r="DI12" s="42">
        <f t="shared" si="65"/>
        <v>1</v>
      </c>
      <c r="DJ12" s="46">
        <f t="shared" si="65"/>
        <v>1</v>
      </c>
      <c r="DK12" s="42">
        <f t="shared" si="65"/>
        <v>1</v>
      </c>
      <c r="DL12" s="42">
        <f t="shared" si="65"/>
        <v>1</v>
      </c>
      <c r="DM12" s="42">
        <f t="shared" si="65"/>
        <v>1</v>
      </c>
      <c r="DN12" s="42">
        <f t="shared" si="65"/>
        <v>1</v>
      </c>
      <c r="DO12" s="42">
        <f t="shared" si="65"/>
        <v>1</v>
      </c>
      <c r="DP12" s="42">
        <f t="shared" si="65"/>
        <v>1</v>
      </c>
      <c r="DQ12" s="46">
        <f t="shared" si="65"/>
        <v>1</v>
      </c>
      <c r="DR12" s="42">
        <f t="shared" si="65"/>
        <v>1</v>
      </c>
      <c r="DS12" s="42">
        <f t="shared" si="65"/>
        <v>1</v>
      </c>
      <c r="DT12" s="42">
        <f t="shared" si="65"/>
        <v>1</v>
      </c>
      <c r="DU12" s="42">
        <f t="shared" si="65"/>
        <v>1</v>
      </c>
      <c r="DV12" s="42">
        <f t="shared" si="65"/>
        <v>1</v>
      </c>
      <c r="DW12" s="42">
        <f t="shared" si="65"/>
        <v>1</v>
      </c>
      <c r="DX12" s="46">
        <f t="shared" si="65"/>
        <v>1</v>
      </c>
      <c r="DY12" s="42">
        <f t="shared" si="65"/>
        <v>1</v>
      </c>
      <c r="DZ12" s="42">
        <f t="shared" si="65"/>
        <v>1</v>
      </c>
      <c r="EA12" s="42">
        <f t="shared" ref="EA12:GL12" si="66">(EA4-EA5-EA7-EA8-EA6)/EA4</f>
        <v>1</v>
      </c>
      <c r="EB12" s="42">
        <f t="shared" si="66"/>
        <v>0.99458333333333337</v>
      </c>
      <c r="EC12" s="42">
        <f t="shared" si="66"/>
        <v>1</v>
      </c>
      <c r="ED12" s="42">
        <f t="shared" si="66"/>
        <v>1</v>
      </c>
      <c r="EE12" s="46">
        <f t="shared" si="66"/>
        <v>1</v>
      </c>
      <c r="EF12" s="42">
        <f t="shared" si="66"/>
        <v>1</v>
      </c>
      <c r="EG12" s="42">
        <f t="shared" si="66"/>
        <v>1</v>
      </c>
      <c r="EH12" s="42">
        <f t="shared" si="66"/>
        <v>1</v>
      </c>
      <c r="EI12" s="42">
        <f t="shared" si="66"/>
        <v>1</v>
      </c>
      <c r="EJ12" s="42">
        <f t="shared" si="66"/>
        <v>1</v>
      </c>
      <c r="EK12" s="42">
        <f t="shared" si="66"/>
        <v>1</v>
      </c>
      <c r="EL12" s="46">
        <f t="shared" si="66"/>
        <v>1</v>
      </c>
      <c r="EM12" s="42">
        <f t="shared" si="66"/>
        <v>1</v>
      </c>
      <c r="EN12" s="42">
        <f t="shared" si="66"/>
        <v>1</v>
      </c>
      <c r="EO12" s="42">
        <f t="shared" si="66"/>
        <v>1</v>
      </c>
      <c r="EP12" s="42">
        <f t="shared" si="66"/>
        <v>1</v>
      </c>
      <c r="EQ12" s="42">
        <f t="shared" si="66"/>
        <v>1</v>
      </c>
      <c r="ER12" s="42">
        <f t="shared" si="66"/>
        <v>1</v>
      </c>
      <c r="ES12" s="46">
        <f t="shared" si="66"/>
        <v>1</v>
      </c>
      <c r="ET12" s="42">
        <f t="shared" si="66"/>
        <v>1</v>
      </c>
      <c r="EU12" s="42">
        <f t="shared" si="66"/>
        <v>1</v>
      </c>
      <c r="EV12" s="42">
        <f t="shared" si="66"/>
        <v>1</v>
      </c>
      <c r="EW12" s="42">
        <f t="shared" si="66"/>
        <v>1</v>
      </c>
      <c r="EX12" s="42">
        <f t="shared" si="66"/>
        <v>1</v>
      </c>
      <c r="EY12" s="42">
        <f t="shared" si="66"/>
        <v>1</v>
      </c>
      <c r="EZ12" s="46">
        <f t="shared" si="66"/>
        <v>1</v>
      </c>
      <c r="FA12" s="42">
        <f t="shared" si="66"/>
        <v>1</v>
      </c>
      <c r="FB12" s="42">
        <f t="shared" si="66"/>
        <v>1</v>
      </c>
      <c r="FC12" s="42">
        <f t="shared" si="66"/>
        <v>1</v>
      </c>
      <c r="FD12" s="42">
        <f t="shared" si="66"/>
        <v>1</v>
      </c>
      <c r="FE12" s="42">
        <f t="shared" si="66"/>
        <v>1</v>
      </c>
      <c r="FF12" s="42">
        <f t="shared" si="66"/>
        <v>1</v>
      </c>
      <c r="FG12" s="46">
        <f t="shared" si="66"/>
        <v>1</v>
      </c>
      <c r="FH12" s="42">
        <f t="shared" si="66"/>
        <v>1</v>
      </c>
      <c r="FI12" s="42">
        <f t="shared" si="66"/>
        <v>1</v>
      </c>
      <c r="FJ12" s="42">
        <f t="shared" si="66"/>
        <v>1</v>
      </c>
      <c r="FK12" s="42">
        <f t="shared" si="66"/>
        <v>1</v>
      </c>
      <c r="FL12" s="42">
        <f t="shared" si="66"/>
        <v>1</v>
      </c>
      <c r="FM12" s="42">
        <f t="shared" si="66"/>
        <v>1</v>
      </c>
      <c r="FN12" s="46">
        <f t="shared" si="66"/>
        <v>1</v>
      </c>
      <c r="FO12" s="42">
        <f t="shared" si="66"/>
        <v>1</v>
      </c>
      <c r="FP12" s="42">
        <f t="shared" si="66"/>
        <v>1</v>
      </c>
      <c r="FQ12" s="42">
        <f t="shared" si="66"/>
        <v>1</v>
      </c>
      <c r="FR12" s="42">
        <f t="shared" si="66"/>
        <v>1</v>
      </c>
      <c r="FS12" s="42">
        <f t="shared" si="66"/>
        <v>1</v>
      </c>
      <c r="FT12" s="42">
        <f t="shared" si="66"/>
        <v>1</v>
      </c>
      <c r="FU12" s="46">
        <f t="shared" si="66"/>
        <v>1</v>
      </c>
      <c r="FV12" s="42">
        <f t="shared" si="66"/>
        <v>1</v>
      </c>
      <c r="FW12" s="42">
        <f t="shared" si="66"/>
        <v>0.60277777777777775</v>
      </c>
      <c r="FX12" s="42">
        <f t="shared" si="66"/>
        <v>0</v>
      </c>
      <c r="FY12" s="42">
        <f t="shared" si="66"/>
        <v>0.67583333333333329</v>
      </c>
      <c r="FZ12" s="42">
        <f t="shared" si="66"/>
        <v>1</v>
      </c>
      <c r="GA12" s="42">
        <f t="shared" si="66"/>
        <v>1</v>
      </c>
      <c r="GB12" s="46">
        <f t="shared" si="66"/>
        <v>1</v>
      </c>
      <c r="GC12" s="42">
        <f t="shared" si="66"/>
        <v>1</v>
      </c>
      <c r="GD12" s="42">
        <f t="shared" si="66"/>
        <v>1</v>
      </c>
      <c r="GE12" s="42">
        <f t="shared" si="66"/>
        <v>1</v>
      </c>
      <c r="GF12" s="42">
        <f t="shared" si="66"/>
        <v>1</v>
      </c>
      <c r="GG12" s="42">
        <f t="shared" si="66"/>
        <v>1</v>
      </c>
      <c r="GH12" s="42">
        <f t="shared" si="66"/>
        <v>1</v>
      </c>
      <c r="GI12" s="46">
        <f t="shared" si="66"/>
        <v>1</v>
      </c>
      <c r="GJ12" s="42">
        <f t="shared" si="66"/>
        <v>0.71749999999999992</v>
      </c>
      <c r="GK12" s="42">
        <f t="shared" si="66"/>
        <v>1</v>
      </c>
      <c r="GL12" s="42">
        <f t="shared" si="66"/>
        <v>1</v>
      </c>
      <c r="GM12" s="42">
        <f t="shared" ref="GM12:IX12" si="67">(GM4-GM5-GM7-GM8-GM6)/GM4</f>
        <v>1</v>
      </c>
      <c r="GN12" s="42">
        <f t="shared" si="67"/>
        <v>1</v>
      </c>
      <c r="GO12" s="42">
        <f t="shared" si="67"/>
        <v>1</v>
      </c>
      <c r="GP12" s="46">
        <f t="shared" si="67"/>
        <v>1</v>
      </c>
      <c r="GQ12" s="42">
        <f t="shared" si="67"/>
        <v>1</v>
      </c>
      <c r="GR12" s="42">
        <f t="shared" si="67"/>
        <v>1</v>
      </c>
      <c r="GS12" s="42">
        <f t="shared" si="67"/>
        <v>1</v>
      </c>
      <c r="GT12" s="42">
        <f t="shared" si="67"/>
        <v>1</v>
      </c>
      <c r="GU12" s="42">
        <f t="shared" si="67"/>
        <v>1</v>
      </c>
      <c r="GV12" s="42">
        <f t="shared" si="67"/>
        <v>1</v>
      </c>
      <c r="GW12" s="46">
        <f t="shared" si="67"/>
        <v>1</v>
      </c>
      <c r="GX12" s="42">
        <f t="shared" si="67"/>
        <v>1</v>
      </c>
      <c r="GY12" s="42">
        <f t="shared" si="67"/>
        <v>1</v>
      </c>
      <c r="GZ12" s="42">
        <f t="shared" si="67"/>
        <v>1</v>
      </c>
      <c r="HA12" s="42">
        <f t="shared" si="67"/>
        <v>1</v>
      </c>
      <c r="HB12" s="42">
        <f t="shared" si="67"/>
        <v>1</v>
      </c>
      <c r="HC12" s="42">
        <f t="shared" si="67"/>
        <v>1</v>
      </c>
      <c r="HD12" s="46">
        <f t="shared" si="67"/>
        <v>1</v>
      </c>
      <c r="HE12" s="42">
        <f t="shared" si="67"/>
        <v>1</v>
      </c>
      <c r="HF12" s="42">
        <f t="shared" si="67"/>
        <v>1</v>
      </c>
      <c r="HG12" s="42">
        <f t="shared" si="67"/>
        <v>1</v>
      </c>
      <c r="HH12" s="42">
        <f t="shared" si="67"/>
        <v>1</v>
      </c>
      <c r="HI12" s="42">
        <f t="shared" si="67"/>
        <v>1</v>
      </c>
      <c r="HJ12" s="42">
        <f t="shared" si="67"/>
        <v>1</v>
      </c>
      <c r="HK12" s="46">
        <f t="shared" si="67"/>
        <v>1</v>
      </c>
      <c r="HL12" s="42">
        <f t="shared" si="67"/>
        <v>1</v>
      </c>
      <c r="HM12" s="42">
        <f t="shared" si="67"/>
        <v>1</v>
      </c>
      <c r="HN12" s="42">
        <f t="shared" si="67"/>
        <v>1</v>
      </c>
      <c r="HO12" s="42">
        <f t="shared" si="67"/>
        <v>1</v>
      </c>
      <c r="HP12" s="42">
        <f t="shared" si="67"/>
        <v>0.9916666666666667</v>
      </c>
      <c r="HQ12" s="42">
        <f t="shared" si="67"/>
        <v>1</v>
      </c>
      <c r="HR12" s="46">
        <f t="shared" si="67"/>
        <v>1</v>
      </c>
      <c r="HS12" s="42">
        <f t="shared" si="67"/>
        <v>1</v>
      </c>
      <c r="HT12" s="42">
        <f t="shared" si="67"/>
        <v>1</v>
      </c>
      <c r="HU12" s="42">
        <f t="shared" si="67"/>
        <v>1</v>
      </c>
      <c r="HV12" s="42">
        <f t="shared" si="67"/>
        <v>1</v>
      </c>
      <c r="HW12" s="42">
        <f t="shared" si="67"/>
        <v>1</v>
      </c>
      <c r="HX12" s="42">
        <f t="shared" si="67"/>
        <v>1</v>
      </c>
      <c r="HY12" s="46">
        <f t="shared" si="67"/>
        <v>1</v>
      </c>
      <c r="HZ12" s="42">
        <f t="shared" si="67"/>
        <v>1</v>
      </c>
      <c r="IA12" s="42">
        <f t="shared" si="67"/>
        <v>1</v>
      </c>
      <c r="IB12" s="42">
        <f t="shared" si="67"/>
        <v>1</v>
      </c>
      <c r="IC12" s="42">
        <f t="shared" si="67"/>
        <v>1</v>
      </c>
      <c r="ID12" s="42">
        <f t="shared" si="67"/>
        <v>1</v>
      </c>
      <c r="IE12" s="42">
        <f t="shared" si="67"/>
        <v>1</v>
      </c>
      <c r="IF12" s="46">
        <f t="shared" si="67"/>
        <v>1</v>
      </c>
      <c r="IG12" s="42">
        <f t="shared" si="67"/>
        <v>0.85625000000000007</v>
      </c>
      <c r="IH12" s="42">
        <f t="shared" si="67"/>
        <v>0</v>
      </c>
      <c r="II12" s="42">
        <f t="shared" si="67"/>
        <v>0</v>
      </c>
      <c r="IJ12" s="42">
        <f t="shared" si="67"/>
        <v>-3.3333333333333335E-3</v>
      </c>
      <c r="IK12" s="42">
        <f t="shared" si="67"/>
        <v>0</v>
      </c>
      <c r="IL12" s="42">
        <f t="shared" si="67"/>
        <v>0.48749999999999999</v>
      </c>
      <c r="IM12" s="46">
        <f t="shared" si="67"/>
        <v>1</v>
      </c>
      <c r="IN12" s="42">
        <f t="shared" si="67"/>
        <v>1</v>
      </c>
      <c r="IO12" s="42">
        <f t="shared" si="67"/>
        <v>1</v>
      </c>
      <c r="IP12" s="42">
        <f t="shared" si="67"/>
        <v>1</v>
      </c>
      <c r="IQ12" s="42">
        <f t="shared" si="67"/>
        <v>1</v>
      </c>
      <c r="IR12" s="42">
        <f t="shared" si="67"/>
        <v>1</v>
      </c>
      <c r="IS12" s="42">
        <f t="shared" si="67"/>
        <v>1</v>
      </c>
      <c r="IT12" s="46">
        <f t="shared" si="67"/>
        <v>0.9770833333333333</v>
      </c>
      <c r="IU12" s="42">
        <f t="shared" si="67"/>
        <v>1</v>
      </c>
      <c r="IV12" s="42">
        <f t="shared" si="67"/>
        <v>1</v>
      </c>
      <c r="IW12" s="42">
        <f t="shared" si="67"/>
        <v>1</v>
      </c>
      <c r="IX12" s="42">
        <f t="shared" si="67"/>
        <v>1</v>
      </c>
      <c r="IY12" s="42">
        <f t="shared" ref="IY12:LJ12" si="68">(IY4-IY5-IY7-IY8-IY6)/IY4</f>
        <v>1</v>
      </c>
      <c r="IZ12" s="42">
        <f t="shared" si="68"/>
        <v>1</v>
      </c>
      <c r="JA12" s="46">
        <f t="shared" si="68"/>
        <v>1</v>
      </c>
      <c r="JB12" s="42">
        <f t="shared" si="68"/>
        <v>1</v>
      </c>
      <c r="JC12" s="42">
        <f t="shared" si="68"/>
        <v>1</v>
      </c>
      <c r="JD12" s="42">
        <f t="shared" si="68"/>
        <v>1</v>
      </c>
      <c r="JE12" s="42">
        <f t="shared" si="68"/>
        <v>1</v>
      </c>
      <c r="JF12" s="42">
        <f t="shared" si="68"/>
        <v>1</v>
      </c>
      <c r="JG12" s="42">
        <f t="shared" si="68"/>
        <v>1</v>
      </c>
      <c r="JH12" s="46">
        <f t="shared" si="68"/>
        <v>1</v>
      </c>
      <c r="JI12" s="42">
        <f t="shared" si="68"/>
        <v>1</v>
      </c>
      <c r="JJ12" s="42">
        <f t="shared" si="68"/>
        <v>1</v>
      </c>
      <c r="JK12" s="42">
        <f t="shared" si="68"/>
        <v>1</v>
      </c>
      <c r="JL12" s="42">
        <f t="shared" si="68"/>
        <v>1</v>
      </c>
      <c r="JM12" s="42">
        <f t="shared" si="68"/>
        <v>1</v>
      </c>
      <c r="JN12" s="42">
        <f t="shared" si="68"/>
        <v>1</v>
      </c>
      <c r="JO12" s="46">
        <f t="shared" si="68"/>
        <v>1</v>
      </c>
      <c r="JP12" s="42">
        <f t="shared" si="68"/>
        <v>1</v>
      </c>
      <c r="JQ12" s="42">
        <f t="shared" si="68"/>
        <v>1</v>
      </c>
      <c r="JR12" s="42">
        <f t="shared" si="68"/>
        <v>1</v>
      </c>
      <c r="JS12" s="42">
        <f t="shared" si="68"/>
        <v>1</v>
      </c>
      <c r="JT12" s="42">
        <f t="shared" si="68"/>
        <v>1</v>
      </c>
      <c r="JU12" s="42">
        <f t="shared" si="68"/>
        <v>1</v>
      </c>
      <c r="JV12" s="46">
        <f t="shared" si="68"/>
        <v>1</v>
      </c>
      <c r="JW12" s="42">
        <f t="shared" si="68"/>
        <v>1</v>
      </c>
      <c r="JX12" s="42">
        <f t="shared" si="68"/>
        <v>1</v>
      </c>
      <c r="JY12" s="42">
        <f t="shared" si="68"/>
        <v>1</v>
      </c>
      <c r="JZ12" s="42">
        <f t="shared" si="68"/>
        <v>1</v>
      </c>
      <c r="KA12" s="42">
        <f t="shared" si="68"/>
        <v>1</v>
      </c>
      <c r="KB12" s="42">
        <f t="shared" si="68"/>
        <v>0.45333333333333337</v>
      </c>
      <c r="KC12" s="46">
        <f t="shared" si="68"/>
        <v>1</v>
      </c>
      <c r="KD12" s="42">
        <f t="shared" si="68"/>
        <v>1</v>
      </c>
      <c r="KE12" s="42">
        <f t="shared" si="68"/>
        <v>1</v>
      </c>
      <c r="KF12" s="42">
        <f t="shared" si="68"/>
        <v>1</v>
      </c>
      <c r="KG12" s="42">
        <f t="shared" si="68"/>
        <v>1</v>
      </c>
      <c r="KH12" s="42">
        <f t="shared" si="68"/>
        <v>1</v>
      </c>
      <c r="KI12" s="42">
        <f t="shared" si="68"/>
        <v>1</v>
      </c>
      <c r="KJ12" s="46">
        <f t="shared" si="68"/>
        <v>1</v>
      </c>
      <c r="KK12" s="42">
        <f t="shared" si="68"/>
        <v>1</v>
      </c>
      <c r="KL12" s="42">
        <f t="shared" si="68"/>
        <v>1</v>
      </c>
      <c r="KM12" s="42">
        <f t="shared" si="68"/>
        <v>1</v>
      </c>
      <c r="KN12" s="42">
        <f t="shared" si="68"/>
        <v>1</v>
      </c>
      <c r="KO12" s="42">
        <f t="shared" si="68"/>
        <v>1</v>
      </c>
      <c r="KP12" s="42">
        <f t="shared" si="68"/>
        <v>1</v>
      </c>
      <c r="KQ12" s="46">
        <f t="shared" si="68"/>
        <v>1</v>
      </c>
      <c r="KR12" s="42">
        <f t="shared" si="68"/>
        <v>1</v>
      </c>
      <c r="KS12" s="42">
        <f t="shared" si="68"/>
        <v>1</v>
      </c>
      <c r="KT12" s="42">
        <f t="shared" si="68"/>
        <v>1</v>
      </c>
      <c r="KU12" s="42">
        <f t="shared" si="68"/>
        <v>1</v>
      </c>
      <c r="KV12" s="42">
        <f t="shared" si="68"/>
        <v>1</v>
      </c>
      <c r="KW12" s="42">
        <f t="shared" si="68"/>
        <v>1</v>
      </c>
      <c r="KX12" s="46">
        <f t="shared" si="68"/>
        <v>1</v>
      </c>
      <c r="KY12" s="42">
        <f t="shared" si="68"/>
        <v>1</v>
      </c>
      <c r="KZ12" s="42">
        <f t="shared" si="68"/>
        <v>1</v>
      </c>
      <c r="LA12" s="42">
        <f t="shared" si="68"/>
        <v>1</v>
      </c>
      <c r="LB12" s="42">
        <f t="shared" si="68"/>
        <v>1</v>
      </c>
      <c r="LC12" s="42">
        <f t="shared" si="68"/>
        <v>1</v>
      </c>
      <c r="LD12" s="42">
        <f t="shared" si="68"/>
        <v>1</v>
      </c>
      <c r="LE12" s="46">
        <f t="shared" si="68"/>
        <v>1</v>
      </c>
      <c r="LF12" s="42">
        <f t="shared" si="68"/>
        <v>1</v>
      </c>
      <c r="LG12" s="42">
        <f t="shared" si="68"/>
        <v>1</v>
      </c>
      <c r="LH12" s="42">
        <f t="shared" si="68"/>
        <v>1</v>
      </c>
      <c r="LI12" s="42">
        <f t="shared" si="68"/>
        <v>1</v>
      </c>
      <c r="LJ12" s="42">
        <f t="shared" si="68"/>
        <v>1</v>
      </c>
      <c r="LK12" s="42">
        <f t="shared" ref="LK12:NB12" si="69">(LK4-LK5-LK7-LK8-LK6)/LK4</f>
        <v>1</v>
      </c>
      <c r="LL12" s="46">
        <f t="shared" si="69"/>
        <v>1</v>
      </c>
      <c r="LM12" s="42">
        <f t="shared" si="69"/>
        <v>1</v>
      </c>
      <c r="LN12" s="42">
        <f t="shared" si="69"/>
        <v>1</v>
      </c>
      <c r="LO12" s="42">
        <f t="shared" si="69"/>
        <v>1</v>
      </c>
      <c r="LP12" s="42">
        <f t="shared" si="69"/>
        <v>1</v>
      </c>
      <c r="LQ12" s="42">
        <f t="shared" si="69"/>
        <v>1</v>
      </c>
      <c r="LR12" s="42">
        <f t="shared" si="69"/>
        <v>1</v>
      </c>
      <c r="LS12" s="46">
        <f t="shared" si="69"/>
        <v>1</v>
      </c>
      <c r="LT12" s="42">
        <f t="shared" si="69"/>
        <v>1</v>
      </c>
      <c r="LU12" s="42">
        <f t="shared" si="69"/>
        <v>1</v>
      </c>
      <c r="LV12" s="42">
        <f t="shared" si="69"/>
        <v>1</v>
      </c>
      <c r="LW12" s="42">
        <f t="shared" si="69"/>
        <v>1</v>
      </c>
      <c r="LX12" s="42">
        <f t="shared" si="69"/>
        <v>1</v>
      </c>
      <c r="LY12" s="42">
        <f t="shared" si="69"/>
        <v>1</v>
      </c>
      <c r="LZ12" s="46">
        <f t="shared" si="69"/>
        <v>1</v>
      </c>
      <c r="MA12" s="42">
        <f t="shared" si="69"/>
        <v>1</v>
      </c>
      <c r="MB12" s="42">
        <f t="shared" si="69"/>
        <v>1</v>
      </c>
      <c r="MC12" s="42">
        <f t="shared" si="69"/>
        <v>1</v>
      </c>
      <c r="MD12" s="42">
        <f t="shared" si="69"/>
        <v>1</v>
      </c>
      <c r="ME12" s="42">
        <f t="shared" si="69"/>
        <v>0.97291666666666676</v>
      </c>
      <c r="MF12" s="42">
        <f t="shared" si="69"/>
        <v>0.26041666666666669</v>
      </c>
      <c r="MG12" s="46">
        <f t="shared" si="69"/>
        <v>0.96736111111111101</v>
      </c>
      <c r="MH12" s="42">
        <f t="shared" si="69"/>
        <v>1</v>
      </c>
      <c r="MI12" s="42">
        <f t="shared" si="69"/>
        <v>1</v>
      </c>
      <c r="MJ12" s="42">
        <f t="shared" si="69"/>
        <v>1</v>
      </c>
      <c r="MK12" s="42">
        <f t="shared" si="69"/>
        <v>1</v>
      </c>
      <c r="ML12" s="42">
        <f t="shared" si="69"/>
        <v>1</v>
      </c>
      <c r="MM12" s="42">
        <f t="shared" si="69"/>
        <v>1</v>
      </c>
      <c r="MN12" s="46">
        <f t="shared" si="69"/>
        <v>1</v>
      </c>
      <c r="MO12" s="42">
        <f t="shared" si="69"/>
        <v>1</v>
      </c>
      <c r="MP12" s="42">
        <f t="shared" si="69"/>
        <v>1</v>
      </c>
      <c r="MQ12" s="42">
        <f t="shared" si="69"/>
        <v>1</v>
      </c>
      <c r="MR12" s="42">
        <f t="shared" si="69"/>
        <v>1</v>
      </c>
      <c r="MS12" s="42">
        <f t="shared" si="69"/>
        <v>1</v>
      </c>
      <c r="MT12" s="42">
        <f t="shared" si="69"/>
        <v>1</v>
      </c>
      <c r="MU12" s="46">
        <f t="shared" si="69"/>
        <v>1</v>
      </c>
      <c r="MV12" s="42">
        <f t="shared" si="69"/>
        <v>1</v>
      </c>
      <c r="MW12" s="42">
        <f t="shared" si="69"/>
        <v>1</v>
      </c>
      <c r="MX12" s="42">
        <f t="shared" si="69"/>
        <v>1</v>
      </c>
      <c r="MY12" s="42">
        <f t="shared" si="69"/>
        <v>1</v>
      </c>
      <c r="MZ12" s="42">
        <f t="shared" si="69"/>
        <v>1</v>
      </c>
      <c r="NA12" s="42">
        <f t="shared" si="69"/>
        <v>1</v>
      </c>
      <c r="NB12" s="46">
        <f t="shared" si="69"/>
        <v>0.87208333333333332</v>
      </c>
    </row>
    <row r="13" spans="1:366" x14ac:dyDescent="0.2">
      <c r="A13" s="14"/>
      <c r="B13" s="39" t="s">
        <v>24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>
        <v>0</v>
      </c>
      <c r="AC13" s="48">
        <v>0</v>
      </c>
      <c r="AD13" s="48">
        <v>0</v>
      </c>
      <c r="AE13" s="48">
        <v>0</v>
      </c>
      <c r="AF13" s="48">
        <v>0</v>
      </c>
      <c r="AG13" s="48">
        <v>0</v>
      </c>
      <c r="AH13" s="48">
        <v>0</v>
      </c>
      <c r="AI13" s="48">
        <v>0</v>
      </c>
      <c r="AJ13" s="48">
        <v>0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0</v>
      </c>
      <c r="AY13" s="48">
        <v>0</v>
      </c>
      <c r="AZ13" s="48">
        <v>0</v>
      </c>
      <c r="BA13" s="48">
        <v>0</v>
      </c>
      <c r="BB13" s="48">
        <v>0</v>
      </c>
      <c r="BC13" s="48">
        <v>0</v>
      </c>
      <c r="BD13" s="48">
        <v>1</v>
      </c>
      <c r="BE13" s="48">
        <v>0</v>
      </c>
      <c r="BF13" s="48">
        <v>0</v>
      </c>
      <c r="BG13" s="48">
        <v>0</v>
      </c>
      <c r="BH13" s="48">
        <v>0</v>
      </c>
      <c r="BI13" s="48">
        <v>0</v>
      </c>
      <c r="BJ13" s="48">
        <v>0</v>
      </c>
      <c r="BK13" s="48">
        <v>0</v>
      </c>
      <c r="BL13" s="48">
        <v>0</v>
      </c>
      <c r="BM13" s="48">
        <v>0</v>
      </c>
      <c r="BN13" s="48">
        <v>0</v>
      </c>
      <c r="BO13" s="48">
        <v>0</v>
      </c>
      <c r="BP13" s="48">
        <v>0</v>
      </c>
      <c r="BQ13" s="48">
        <v>0</v>
      </c>
      <c r="BR13" s="48">
        <v>0</v>
      </c>
      <c r="BS13" s="48">
        <v>0</v>
      </c>
      <c r="BT13" s="48">
        <v>0</v>
      </c>
      <c r="BU13" s="48">
        <v>0</v>
      </c>
      <c r="BV13" s="48">
        <v>0</v>
      </c>
      <c r="BW13" s="48">
        <v>0</v>
      </c>
      <c r="BX13" s="48">
        <v>0</v>
      </c>
      <c r="BY13" s="48">
        <v>0</v>
      </c>
      <c r="BZ13" s="48">
        <v>0</v>
      </c>
      <c r="CA13" s="48">
        <v>0</v>
      </c>
      <c r="CB13" s="48">
        <v>0</v>
      </c>
      <c r="CC13" s="48">
        <v>0</v>
      </c>
      <c r="CD13" s="48">
        <v>0</v>
      </c>
      <c r="CE13" s="48">
        <v>0</v>
      </c>
      <c r="CF13" s="48">
        <v>0</v>
      </c>
      <c r="CG13" s="48">
        <v>0</v>
      </c>
      <c r="CH13" s="48">
        <v>0</v>
      </c>
      <c r="CI13" s="48">
        <v>0</v>
      </c>
      <c r="CJ13" s="48">
        <v>0</v>
      </c>
      <c r="CK13" s="48">
        <v>0</v>
      </c>
      <c r="CL13" s="48">
        <v>0</v>
      </c>
      <c r="CM13" s="48">
        <v>0</v>
      </c>
      <c r="CN13" s="48">
        <v>0</v>
      </c>
      <c r="CO13" s="48">
        <v>0</v>
      </c>
      <c r="CP13" s="48">
        <v>0</v>
      </c>
      <c r="CQ13" s="48">
        <v>0</v>
      </c>
      <c r="CR13" s="48">
        <v>0</v>
      </c>
      <c r="CS13" s="48">
        <v>0</v>
      </c>
      <c r="CT13" s="48">
        <v>0</v>
      </c>
      <c r="CU13" s="48">
        <v>0</v>
      </c>
      <c r="CV13" s="48">
        <v>0</v>
      </c>
      <c r="CW13" s="48">
        <v>0</v>
      </c>
      <c r="CX13" s="48">
        <v>0</v>
      </c>
      <c r="CY13" s="48">
        <v>0</v>
      </c>
      <c r="CZ13" s="48">
        <v>0</v>
      </c>
      <c r="DA13" s="48">
        <v>0</v>
      </c>
      <c r="DB13" s="48">
        <v>0</v>
      </c>
      <c r="DC13" s="48">
        <v>0</v>
      </c>
      <c r="DD13" s="48">
        <v>0</v>
      </c>
      <c r="DE13" s="48">
        <v>0</v>
      </c>
      <c r="DF13" s="48">
        <v>0</v>
      </c>
      <c r="DG13" s="48">
        <v>0</v>
      </c>
      <c r="DH13" s="48">
        <v>0</v>
      </c>
      <c r="DI13" s="48">
        <v>0</v>
      </c>
      <c r="DJ13" s="48">
        <v>0</v>
      </c>
      <c r="DK13" s="48">
        <v>0</v>
      </c>
      <c r="DL13" s="48">
        <v>0</v>
      </c>
      <c r="DM13" s="48">
        <v>0</v>
      </c>
      <c r="DN13" s="48">
        <v>0</v>
      </c>
      <c r="DO13" s="48">
        <v>0</v>
      </c>
      <c r="DP13" s="48">
        <v>0</v>
      </c>
      <c r="DQ13" s="48">
        <v>0</v>
      </c>
      <c r="DR13" s="48">
        <v>0</v>
      </c>
      <c r="DS13" s="48">
        <v>0</v>
      </c>
      <c r="DT13" s="48">
        <v>0</v>
      </c>
      <c r="DU13" s="48">
        <v>0</v>
      </c>
      <c r="DV13" s="48">
        <v>0</v>
      </c>
      <c r="DW13" s="48">
        <v>0</v>
      </c>
      <c r="DX13" s="48">
        <v>0</v>
      </c>
      <c r="DY13" s="48">
        <v>0</v>
      </c>
      <c r="DZ13" s="48">
        <v>0</v>
      </c>
      <c r="EA13" s="48">
        <v>0</v>
      </c>
      <c r="EB13" s="48">
        <v>0</v>
      </c>
      <c r="EC13" s="48">
        <v>0</v>
      </c>
      <c r="ED13" s="48">
        <v>0</v>
      </c>
      <c r="EE13" s="48">
        <v>0</v>
      </c>
      <c r="EF13" s="48">
        <v>0</v>
      </c>
      <c r="EG13" s="48">
        <v>0</v>
      </c>
      <c r="EH13" s="48">
        <v>0</v>
      </c>
      <c r="EI13" s="48">
        <v>0</v>
      </c>
      <c r="EJ13" s="48">
        <v>0</v>
      </c>
      <c r="EK13" s="48">
        <v>0</v>
      </c>
      <c r="EL13" s="48">
        <v>0</v>
      </c>
      <c r="EM13" s="48">
        <v>0</v>
      </c>
      <c r="EN13" s="48">
        <v>0</v>
      </c>
      <c r="EO13" s="48">
        <v>0</v>
      </c>
      <c r="EP13" s="48">
        <v>0</v>
      </c>
      <c r="EQ13" s="48">
        <v>0</v>
      </c>
      <c r="ER13" s="48">
        <v>0</v>
      </c>
      <c r="ES13" s="48">
        <v>0</v>
      </c>
      <c r="ET13" s="48">
        <v>0</v>
      </c>
      <c r="EU13" s="48">
        <v>0</v>
      </c>
      <c r="EV13" s="48">
        <v>0</v>
      </c>
      <c r="EW13" s="48">
        <v>0</v>
      </c>
      <c r="EX13" s="48">
        <v>0</v>
      </c>
      <c r="EY13" s="48">
        <v>0</v>
      </c>
      <c r="EZ13" s="48">
        <v>0</v>
      </c>
      <c r="FA13" s="48">
        <v>0</v>
      </c>
      <c r="FB13" s="48">
        <v>0</v>
      </c>
      <c r="FC13" s="48">
        <v>0</v>
      </c>
      <c r="FD13" s="48">
        <v>0</v>
      </c>
      <c r="FE13" s="48">
        <v>0</v>
      </c>
      <c r="FF13" s="48">
        <v>0</v>
      </c>
      <c r="FG13" s="48">
        <v>0</v>
      </c>
      <c r="FH13" s="48">
        <v>0</v>
      </c>
      <c r="FI13" s="48">
        <v>0</v>
      </c>
      <c r="FJ13" s="48">
        <v>0</v>
      </c>
      <c r="FK13" s="48">
        <v>0</v>
      </c>
      <c r="FL13" s="48">
        <v>0</v>
      </c>
      <c r="FM13" s="48">
        <v>0</v>
      </c>
      <c r="FN13" s="48">
        <v>0</v>
      </c>
      <c r="FO13" s="48">
        <v>0</v>
      </c>
      <c r="FP13" s="48">
        <v>0</v>
      </c>
      <c r="FQ13" s="48">
        <v>0</v>
      </c>
      <c r="FR13" s="48">
        <v>0</v>
      </c>
      <c r="FS13" s="48">
        <v>0</v>
      </c>
      <c r="FT13" s="48">
        <v>0</v>
      </c>
      <c r="FU13" s="48">
        <v>0</v>
      </c>
      <c r="FV13" s="48">
        <v>0</v>
      </c>
      <c r="FW13" s="48">
        <v>0</v>
      </c>
      <c r="FX13" s="48">
        <v>0</v>
      </c>
      <c r="FY13" s="48">
        <v>0</v>
      </c>
      <c r="FZ13" s="48">
        <v>0</v>
      </c>
      <c r="GA13" s="48">
        <v>0</v>
      </c>
      <c r="GB13" s="48">
        <v>0</v>
      </c>
      <c r="GC13" s="48">
        <v>0</v>
      </c>
      <c r="GD13" s="48">
        <v>0</v>
      </c>
      <c r="GE13" s="48">
        <v>0</v>
      </c>
      <c r="GF13" s="48">
        <v>0</v>
      </c>
      <c r="GG13" s="48">
        <v>0</v>
      </c>
      <c r="GH13" s="48">
        <v>0</v>
      </c>
      <c r="GI13" s="48">
        <v>0</v>
      </c>
      <c r="GJ13" s="48">
        <v>0</v>
      </c>
      <c r="GK13" s="48">
        <v>0</v>
      </c>
      <c r="GL13" s="48">
        <v>0</v>
      </c>
      <c r="GM13" s="48">
        <v>0</v>
      </c>
      <c r="GN13" s="48">
        <v>0</v>
      </c>
      <c r="GO13" s="48">
        <v>0</v>
      </c>
      <c r="GP13" s="48">
        <v>0</v>
      </c>
      <c r="GQ13" s="48">
        <v>0</v>
      </c>
      <c r="GR13" s="48">
        <v>0</v>
      </c>
      <c r="GS13" s="48">
        <v>0</v>
      </c>
      <c r="GT13" s="48">
        <v>0</v>
      </c>
      <c r="GU13" s="48">
        <v>0</v>
      </c>
      <c r="GV13" s="48">
        <v>0</v>
      </c>
      <c r="GW13" s="48">
        <v>0</v>
      </c>
      <c r="GX13" s="48">
        <v>0</v>
      </c>
      <c r="GY13" s="48">
        <v>0</v>
      </c>
      <c r="GZ13" s="48">
        <v>0</v>
      </c>
      <c r="HA13" s="48">
        <v>0</v>
      </c>
      <c r="HB13" s="48">
        <v>0</v>
      </c>
      <c r="HC13" s="48">
        <v>0</v>
      </c>
      <c r="HD13" s="48">
        <v>0</v>
      </c>
      <c r="HE13" s="48">
        <v>0</v>
      </c>
      <c r="HF13" s="48">
        <v>0</v>
      </c>
      <c r="HG13" s="48">
        <v>0</v>
      </c>
      <c r="HH13" s="48">
        <v>0</v>
      </c>
      <c r="HI13" s="48">
        <v>0</v>
      </c>
      <c r="HJ13" s="48">
        <v>0</v>
      </c>
      <c r="HK13" s="48">
        <v>0</v>
      </c>
      <c r="HL13" s="48">
        <v>0</v>
      </c>
      <c r="HM13" s="48">
        <v>0</v>
      </c>
      <c r="HN13" s="48">
        <v>0</v>
      </c>
      <c r="HO13" s="48">
        <v>0</v>
      </c>
      <c r="HP13" s="48">
        <v>0</v>
      </c>
      <c r="HQ13" s="48">
        <v>0</v>
      </c>
      <c r="HR13" s="48">
        <v>0</v>
      </c>
      <c r="HS13" s="48">
        <v>0</v>
      </c>
      <c r="HT13" s="48">
        <v>0</v>
      </c>
      <c r="HU13" s="48">
        <v>0</v>
      </c>
      <c r="HV13" s="48">
        <v>0</v>
      </c>
      <c r="HW13" s="48">
        <v>0</v>
      </c>
      <c r="HX13" s="48">
        <v>0</v>
      </c>
      <c r="HY13" s="48">
        <v>0</v>
      </c>
      <c r="HZ13" s="48">
        <v>0</v>
      </c>
      <c r="IA13" s="48">
        <v>0</v>
      </c>
      <c r="IB13" s="48">
        <v>0</v>
      </c>
      <c r="IC13" s="48">
        <v>0</v>
      </c>
      <c r="ID13" s="48">
        <v>0</v>
      </c>
      <c r="IE13" s="48">
        <v>0</v>
      </c>
      <c r="IF13" s="48">
        <v>0</v>
      </c>
      <c r="IG13" s="48">
        <v>0</v>
      </c>
      <c r="IH13" s="48">
        <v>0</v>
      </c>
      <c r="II13" s="48">
        <v>0</v>
      </c>
      <c r="IJ13" s="48">
        <v>0</v>
      </c>
      <c r="IK13" s="48">
        <v>0</v>
      </c>
      <c r="IL13" s="48">
        <v>0</v>
      </c>
      <c r="IM13" s="48">
        <v>0</v>
      </c>
      <c r="IN13" s="48">
        <v>0</v>
      </c>
      <c r="IO13" s="48">
        <v>0</v>
      </c>
      <c r="IP13" s="48">
        <v>0</v>
      </c>
      <c r="IQ13" s="48">
        <v>0</v>
      </c>
      <c r="IR13" s="48">
        <v>0</v>
      </c>
      <c r="IS13" s="48">
        <v>0</v>
      </c>
      <c r="IT13" s="48">
        <v>0</v>
      </c>
      <c r="IU13" s="48">
        <v>0</v>
      </c>
      <c r="IV13" s="48">
        <v>0</v>
      </c>
      <c r="IW13" s="48">
        <v>0</v>
      </c>
      <c r="IX13" s="48">
        <v>0</v>
      </c>
      <c r="IY13" s="48">
        <v>0</v>
      </c>
      <c r="IZ13" s="48">
        <v>0</v>
      </c>
      <c r="JA13" s="48">
        <v>0</v>
      </c>
      <c r="JB13" s="48">
        <v>0</v>
      </c>
      <c r="JC13" s="48">
        <v>0</v>
      </c>
      <c r="JD13" s="48">
        <v>0</v>
      </c>
      <c r="JE13" s="48">
        <v>0</v>
      </c>
      <c r="JF13" s="48">
        <v>0</v>
      </c>
      <c r="JG13" s="48">
        <v>0</v>
      </c>
      <c r="JH13" s="48">
        <v>0</v>
      </c>
      <c r="JI13" s="48">
        <v>0</v>
      </c>
      <c r="JJ13" s="48">
        <v>0</v>
      </c>
      <c r="JK13" s="48">
        <v>0</v>
      </c>
      <c r="JL13" s="48">
        <v>0</v>
      </c>
      <c r="JM13" s="48">
        <v>0</v>
      </c>
      <c r="JN13" s="48">
        <v>0</v>
      </c>
      <c r="JO13" s="48">
        <v>0</v>
      </c>
      <c r="JP13" s="48">
        <v>0</v>
      </c>
      <c r="JQ13" s="48">
        <v>0</v>
      </c>
      <c r="JR13" s="48">
        <v>0</v>
      </c>
      <c r="JS13" s="48">
        <v>0</v>
      </c>
      <c r="JT13" s="48">
        <v>0</v>
      </c>
      <c r="JU13" s="48">
        <v>0</v>
      </c>
      <c r="JV13" s="48">
        <v>0</v>
      </c>
      <c r="JW13" s="48">
        <v>0</v>
      </c>
      <c r="JX13" s="48">
        <v>0</v>
      </c>
      <c r="JY13" s="48">
        <v>0</v>
      </c>
      <c r="JZ13" s="48">
        <v>0</v>
      </c>
      <c r="KA13" s="48">
        <v>0</v>
      </c>
      <c r="KB13" s="48">
        <v>0</v>
      </c>
      <c r="KC13" s="48">
        <v>0</v>
      </c>
      <c r="KD13" s="48">
        <v>0</v>
      </c>
      <c r="KE13" s="48">
        <v>0</v>
      </c>
      <c r="KF13" s="48">
        <v>0</v>
      </c>
      <c r="KG13" s="48">
        <v>0</v>
      </c>
      <c r="KH13" s="48">
        <v>0</v>
      </c>
      <c r="KI13" s="48">
        <v>0</v>
      </c>
      <c r="KJ13" s="48">
        <v>0</v>
      </c>
      <c r="KK13" s="48">
        <v>0</v>
      </c>
      <c r="KL13" s="48">
        <v>0</v>
      </c>
      <c r="KM13" s="48">
        <v>0</v>
      </c>
      <c r="KN13" s="48">
        <v>0</v>
      </c>
      <c r="KO13" s="48">
        <v>0</v>
      </c>
      <c r="KP13" s="48">
        <v>0</v>
      </c>
      <c r="KQ13" s="48">
        <v>0</v>
      </c>
      <c r="KR13" s="48">
        <v>0</v>
      </c>
      <c r="KS13" s="48">
        <v>0</v>
      </c>
      <c r="KT13" s="48">
        <v>0</v>
      </c>
      <c r="KU13" s="48">
        <v>0</v>
      </c>
      <c r="KV13" s="48">
        <v>0</v>
      </c>
      <c r="KW13" s="48">
        <v>0</v>
      </c>
      <c r="KX13" s="48">
        <v>0</v>
      </c>
      <c r="KY13" s="48">
        <v>0</v>
      </c>
      <c r="KZ13" s="48">
        <v>0</v>
      </c>
      <c r="LA13" s="48">
        <v>0</v>
      </c>
      <c r="LB13" s="48">
        <v>0</v>
      </c>
      <c r="LC13" s="48">
        <v>0</v>
      </c>
      <c r="LD13" s="48">
        <v>0</v>
      </c>
      <c r="LE13" s="48">
        <v>0</v>
      </c>
      <c r="LF13" s="48">
        <v>0</v>
      </c>
      <c r="LG13" s="48">
        <v>0</v>
      </c>
      <c r="LH13" s="48">
        <v>0</v>
      </c>
      <c r="LI13" s="48">
        <v>0</v>
      </c>
      <c r="LJ13" s="48">
        <v>0</v>
      </c>
      <c r="LK13" s="48">
        <v>0</v>
      </c>
      <c r="LL13" s="48">
        <v>0</v>
      </c>
      <c r="LM13" s="48">
        <v>0</v>
      </c>
      <c r="LN13" s="48">
        <v>0</v>
      </c>
      <c r="LO13" s="48">
        <v>0</v>
      </c>
      <c r="LP13" s="48">
        <v>0</v>
      </c>
      <c r="LQ13" s="48">
        <v>0</v>
      </c>
      <c r="LR13" s="48">
        <v>0</v>
      </c>
      <c r="LS13" s="48">
        <v>0</v>
      </c>
      <c r="LT13" s="48">
        <v>0</v>
      </c>
      <c r="LU13" s="48">
        <v>0</v>
      </c>
      <c r="LV13" s="48">
        <v>0</v>
      </c>
      <c r="LW13" s="48">
        <v>0</v>
      </c>
      <c r="LX13" s="48">
        <v>0</v>
      </c>
      <c r="LY13" s="48">
        <v>0</v>
      </c>
      <c r="LZ13" s="48">
        <v>0</v>
      </c>
      <c r="MA13" s="48">
        <v>0</v>
      </c>
      <c r="MB13" s="48">
        <v>0</v>
      </c>
      <c r="MC13" s="48">
        <v>0</v>
      </c>
      <c r="MD13" s="48">
        <v>0</v>
      </c>
      <c r="ME13" s="48">
        <v>0</v>
      </c>
      <c r="MF13" s="48">
        <v>0</v>
      </c>
      <c r="MG13" s="48">
        <v>0</v>
      </c>
      <c r="MH13" s="48">
        <v>0</v>
      </c>
      <c r="MI13" s="48">
        <v>0</v>
      </c>
      <c r="MJ13" s="48">
        <v>0</v>
      </c>
      <c r="MK13" s="48">
        <v>0</v>
      </c>
      <c r="ML13" s="48">
        <v>0</v>
      </c>
      <c r="MM13" s="48">
        <v>0</v>
      </c>
      <c r="MN13" s="48">
        <v>0</v>
      </c>
      <c r="MO13" s="48">
        <v>0</v>
      </c>
      <c r="MP13" s="48">
        <v>0</v>
      </c>
      <c r="MQ13" s="48">
        <v>0</v>
      </c>
      <c r="MR13" s="48">
        <v>0</v>
      </c>
      <c r="MS13" s="48">
        <v>0</v>
      </c>
      <c r="MT13" s="48">
        <v>0</v>
      </c>
      <c r="MU13" s="48">
        <v>0</v>
      </c>
      <c r="MV13" s="48">
        <v>0</v>
      </c>
      <c r="MW13" s="48">
        <v>0</v>
      </c>
      <c r="MX13" s="48">
        <v>0</v>
      </c>
      <c r="MY13" s="48">
        <v>0</v>
      </c>
      <c r="MZ13" s="48">
        <v>0</v>
      </c>
      <c r="NA13" s="48">
        <v>0</v>
      </c>
      <c r="NB13" s="48">
        <v>0</v>
      </c>
    </row>
    <row r="14" spans="1:366" x14ac:dyDescent="0.2">
      <c r="A14" s="16"/>
      <c r="B14" s="39" t="s">
        <v>23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  <c r="AB14" s="48">
        <v>0</v>
      </c>
      <c r="AC14" s="48">
        <v>0</v>
      </c>
      <c r="AD14" s="48">
        <v>0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  <c r="AX14" s="48">
        <v>0</v>
      </c>
      <c r="AY14" s="48">
        <v>0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  <c r="BE14" s="48">
        <v>0</v>
      </c>
      <c r="BF14" s="48">
        <v>0</v>
      </c>
      <c r="BG14" s="48">
        <v>0</v>
      </c>
      <c r="BH14" s="48">
        <v>0</v>
      </c>
      <c r="BI14" s="48">
        <v>0</v>
      </c>
      <c r="BJ14" s="48">
        <v>0</v>
      </c>
      <c r="BK14" s="48">
        <v>0</v>
      </c>
      <c r="BL14" s="48">
        <v>0</v>
      </c>
      <c r="BM14" s="48">
        <v>0</v>
      </c>
      <c r="BN14" s="48">
        <v>0</v>
      </c>
      <c r="BO14" s="48">
        <v>0</v>
      </c>
      <c r="BP14" s="48">
        <v>0</v>
      </c>
      <c r="BQ14" s="48">
        <v>0</v>
      </c>
      <c r="BR14" s="48">
        <v>0</v>
      </c>
      <c r="BS14" s="48">
        <v>0</v>
      </c>
      <c r="BT14" s="48">
        <v>0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0</v>
      </c>
      <c r="CA14" s="48">
        <v>0</v>
      </c>
      <c r="CB14" s="48">
        <v>0</v>
      </c>
      <c r="CC14" s="48">
        <v>0</v>
      </c>
      <c r="CD14" s="48">
        <v>0</v>
      </c>
      <c r="CE14" s="48">
        <v>0</v>
      </c>
      <c r="CF14" s="48">
        <v>0</v>
      </c>
      <c r="CG14" s="48">
        <v>0</v>
      </c>
      <c r="CH14" s="48">
        <v>0</v>
      </c>
      <c r="CI14" s="48">
        <v>0</v>
      </c>
      <c r="CJ14" s="48">
        <v>0</v>
      </c>
      <c r="CK14" s="48">
        <v>0</v>
      </c>
      <c r="CL14" s="48">
        <v>0</v>
      </c>
      <c r="CM14" s="48">
        <v>0</v>
      </c>
      <c r="CN14" s="48">
        <v>0</v>
      </c>
      <c r="CO14" s="48">
        <v>0</v>
      </c>
      <c r="CP14" s="48">
        <v>0</v>
      </c>
      <c r="CQ14" s="48">
        <v>0</v>
      </c>
      <c r="CR14" s="48">
        <v>0</v>
      </c>
      <c r="CS14" s="48">
        <v>0</v>
      </c>
      <c r="CT14" s="48">
        <v>0</v>
      </c>
      <c r="CU14" s="48">
        <v>0</v>
      </c>
      <c r="CV14" s="48">
        <v>0</v>
      </c>
      <c r="CW14" s="48">
        <v>0</v>
      </c>
      <c r="CX14" s="48">
        <v>0</v>
      </c>
      <c r="CY14" s="48">
        <v>0</v>
      </c>
      <c r="CZ14" s="48">
        <v>0</v>
      </c>
      <c r="DA14" s="48">
        <v>0</v>
      </c>
      <c r="DB14" s="48">
        <v>0</v>
      </c>
      <c r="DC14" s="48">
        <v>0</v>
      </c>
      <c r="DD14" s="48">
        <v>0</v>
      </c>
      <c r="DE14" s="48">
        <v>0</v>
      </c>
      <c r="DF14" s="48">
        <v>0</v>
      </c>
      <c r="DG14" s="48">
        <v>0</v>
      </c>
      <c r="DH14" s="48">
        <v>0</v>
      </c>
      <c r="DI14" s="48">
        <v>0</v>
      </c>
      <c r="DJ14" s="48">
        <v>0</v>
      </c>
      <c r="DK14" s="48">
        <v>0</v>
      </c>
      <c r="DL14" s="48">
        <v>0</v>
      </c>
      <c r="DM14" s="48">
        <v>0</v>
      </c>
      <c r="DN14" s="48">
        <v>0</v>
      </c>
      <c r="DO14" s="48">
        <v>0</v>
      </c>
      <c r="DP14" s="48">
        <v>0</v>
      </c>
      <c r="DQ14" s="48">
        <v>0</v>
      </c>
      <c r="DR14" s="48">
        <v>0</v>
      </c>
      <c r="DS14" s="48">
        <v>0</v>
      </c>
      <c r="DT14" s="48">
        <v>0</v>
      </c>
      <c r="DU14" s="48">
        <v>0</v>
      </c>
      <c r="DV14" s="48">
        <v>0</v>
      </c>
      <c r="DW14" s="48">
        <v>0</v>
      </c>
      <c r="DX14" s="48">
        <v>0</v>
      </c>
      <c r="DY14" s="48">
        <v>0</v>
      </c>
      <c r="DZ14" s="48">
        <v>0</v>
      </c>
      <c r="EA14" s="48">
        <v>0</v>
      </c>
      <c r="EB14" s="48">
        <v>0</v>
      </c>
      <c r="EC14" s="48">
        <v>0</v>
      </c>
      <c r="ED14" s="48">
        <v>0</v>
      </c>
      <c r="EE14" s="48">
        <v>0</v>
      </c>
      <c r="EF14" s="48">
        <v>0</v>
      </c>
      <c r="EG14" s="48">
        <v>0</v>
      </c>
      <c r="EH14" s="48">
        <v>0</v>
      </c>
      <c r="EI14" s="48">
        <v>0</v>
      </c>
      <c r="EJ14" s="48">
        <v>0</v>
      </c>
      <c r="EK14" s="48">
        <v>0</v>
      </c>
      <c r="EL14" s="48">
        <v>0</v>
      </c>
      <c r="EM14" s="48">
        <v>0</v>
      </c>
      <c r="EN14" s="48">
        <v>0</v>
      </c>
      <c r="EO14" s="48">
        <v>0</v>
      </c>
      <c r="EP14" s="48">
        <v>0</v>
      </c>
      <c r="EQ14" s="48">
        <v>0</v>
      </c>
      <c r="ER14" s="48">
        <v>0</v>
      </c>
      <c r="ES14" s="48">
        <v>0</v>
      </c>
      <c r="ET14" s="48">
        <v>0</v>
      </c>
      <c r="EU14" s="48">
        <v>0</v>
      </c>
      <c r="EV14" s="48">
        <v>0</v>
      </c>
      <c r="EW14" s="48">
        <v>0</v>
      </c>
      <c r="EX14" s="48">
        <v>0</v>
      </c>
      <c r="EY14" s="48">
        <v>0</v>
      </c>
      <c r="EZ14" s="48">
        <v>0</v>
      </c>
      <c r="FA14" s="48">
        <v>0</v>
      </c>
      <c r="FB14" s="48">
        <v>0</v>
      </c>
      <c r="FC14" s="48">
        <v>0</v>
      </c>
      <c r="FD14" s="48">
        <v>0</v>
      </c>
      <c r="FE14" s="48">
        <v>0</v>
      </c>
      <c r="FF14" s="48">
        <v>0</v>
      </c>
      <c r="FG14" s="48">
        <v>0</v>
      </c>
      <c r="FH14" s="48">
        <v>0</v>
      </c>
      <c r="FI14" s="48">
        <v>0</v>
      </c>
      <c r="FJ14" s="48">
        <v>0</v>
      </c>
      <c r="FK14" s="48">
        <v>0</v>
      </c>
      <c r="FL14" s="48">
        <v>0</v>
      </c>
      <c r="FM14" s="48">
        <v>0</v>
      </c>
      <c r="FN14" s="48">
        <v>0</v>
      </c>
      <c r="FO14" s="48">
        <v>0</v>
      </c>
      <c r="FP14" s="48">
        <v>0</v>
      </c>
      <c r="FQ14" s="48">
        <v>0</v>
      </c>
      <c r="FR14" s="48">
        <v>0</v>
      </c>
      <c r="FS14" s="48">
        <v>0</v>
      </c>
      <c r="FT14" s="48">
        <v>0</v>
      </c>
      <c r="FU14" s="48">
        <v>0</v>
      </c>
      <c r="FV14" s="48">
        <v>0</v>
      </c>
      <c r="FW14" s="48">
        <v>0</v>
      </c>
      <c r="FX14" s="48">
        <v>0</v>
      </c>
      <c r="FY14" s="48">
        <v>0</v>
      </c>
      <c r="FZ14" s="48">
        <v>0</v>
      </c>
      <c r="GA14" s="48">
        <v>0</v>
      </c>
      <c r="GB14" s="48">
        <v>0</v>
      </c>
      <c r="GC14" s="48">
        <v>0</v>
      </c>
      <c r="GD14" s="48">
        <v>0</v>
      </c>
      <c r="GE14" s="48">
        <v>0</v>
      </c>
      <c r="GF14" s="48">
        <v>0</v>
      </c>
      <c r="GG14" s="48">
        <v>0</v>
      </c>
      <c r="GH14" s="48">
        <v>0</v>
      </c>
      <c r="GI14" s="48">
        <v>0</v>
      </c>
      <c r="GJ14" s="48">
        <v>0</v>
      </c>
      <c r="GK14" s="48">
        <v>0</v>
      </c>
      <c r="GL14" s="48">
        <v>0</v>
      </c>
      <c r="GM14" s="48">
        <v>0</v>
      </c>
      <c r="GN14" s="48">
        <v>0</v>
      </c>
      <c r="GO14" s="48">
        <v>0</v>
      </c>
      <c r="GP14" s="48">
        <v>0</v>
      </c>
      <c r="GQ14" s="48">
        <v>0</v>
      </c>
      <c r="GR14" s="48">
        <v>0</v>
      </c>
      <c r="GS14" s="48">
        <v>0</v>
      </c>
      <c r="GT14" s="48">
        <v>0</v>
      </c>
      <c r="GU14" s="48">
        <v>0</v>
      </c>
      <c r="GV14" s="48">
        <v>0</v>
      </c>
      <c r="GW14" s="48">
        <v>0</v>
      </c>
      <c r="GX14" s="48">
        <v>0</v>
      </c>
      <c r="GY14" s="48">
        <v>0</v>
      </c>
      <c r="GZ14" s="48">
        <v>0</v>
      </c>
      <c r="HA14" s="48">
        <v>0</v>
      </c>
      <c r="HB14" s="48">
        <v>0</v>
      </c>
      <c r="HC14" s="48">
        <v>0</v>
      </c>
      <c r="HD14" s="48">
        <v>0</v>
      </c>
      <c r="HE14" s="48">
        <v>0</v>
      </c>
      <c r="HF14" s="48">
        <v>0</v>
      </c>
      <c r="HG14" s="48">
        <v>0</v>
      </c>
      <c r="HH14" s="48">
        <v>0</v>
      </c>
      <c r="HI14" s="48">
        <v>0</v>
      </c>
      <c r="HJ14" s="48">
        <v>0</v>
      </c>
      <c r="HK14" s="48">
        <v>0</v>
      </c>
      <c r="HL14" s="48">
        <v>0</v>
      </c>
      <c r="HM14" s="48">
        <v>0</v>
      </c>
      <c r="HN14" s="48">
        <v>0</v>
      </c>
      <c r="HO14" s="48">
        <v>0</v>
      </c>
      <c r="HP14" s="48">
        <v>0</v>
      </c>
      <c r="HQ14" s="48">
        <v>0</v>
      </c>
      <c r="HR14" s="48">
        <v>0</v>
      </c>
      <c r="HS14" s="48">
        <v>0</v>
      </c>
      <c r="HT14" s="48">
        <v>0</v>
      </c>
      <c r="HU14" s="48">
        <v>0</v>
      </c>
      <c r="HV14" s="48">
        <v>0</v>
      </c>
      <c r="HW14" s="48">
        <v>0</v>
      </c>
      <c r="HX14" s="48">
        <v>0</v>
      </c>
      <c r="HY14" s="48">
        <v>0</v>
      </c>
      <c r="HZ14" s="48">
        <v>0</v>
      </c>
      <c r="IA14" s="48">
        <v>0</v>
      </c>
      <c r="IB14" s="48">
        <v>0</v>
      </c>
      <c r="IC14" s="48">
        <v>0</v>
      </c>
      <c r="ID14" s="48">
        <v>0</v>
      </c>
      <c r="IE14" s="48">
        <v>0</v>
      </c>
      <c r="IF14" s="48">
        <v>0</v>
      </c>
      <c r="IG14" s="48">
        <v>0</v>
      </c>
      <c r="IH14" s="48">
        <v>0</v>
      </c>
      <c r="II14" s="48">
        <v>0</v>
      </c>
      <c r="IJ14" s="48">
        <v>0</v>
      </c>
      <c r="IK14" s="48">
        <v>0</v>
      </c>
      <c r="IL14" s="48">
        <v>0</v>
      </c>
      <c r="IM14" s="48">
        <v>0</v>
      </c>
      <c r="IN14" s="48">
        <v>0</v>
      </c>
      <c r="IO14" s="48">
        <v>0</v>
      </c>
      <c r="IP14" s="48">
        <v>0</v>
      </c>
      <c r="IQ14" s="48">
        <v>0</v>
      </c>
      <c r="IR14" s="48">
        <v>0</v>
      </c>
      <c r="IS14" s="48">
        <v>0</v>
      </c>
      <c r="IT14" s="48">
        <v>0</v>
      </c>
      <c r="IU14" s="48">
        <v>0</v>
      </c>
      <c r="IV14" s="48">
        <v>0</v>
      </c>
      <c r="IW14" s="48">
        <v>0</v>
      </c>
      <c r="IX14" s="48">
        <v>0</v>
      </c>
      <c r="IY14" s="48">
        <v>0</v>
      </c>
      <c r="IZ14" s="48">
        <v>0</v>
      </c>
      <c r="JA14" s="48">
        <v>0</v>
      </c>
      <c r="JB14" s="48">
        <v>0</v>
      </c>
      <c r="JC14" s="48">
        <v>0</v>
      </c>
      <c r="JD14" s="48">
        <v>0</v>
      </c>
      <c r="JE14" s="48">
        <v>0</v>
      </c>
      <c r="JF14" s="48">
        <v>0</v>
      </c>
      <c r="JG14" s="48">
        <v>0</v>
      </c>
      <c r="JH14" s="48">
        <v>0</v>
      </c>
      <c r="JI14" s="48">
        <v>0</v>
      </c>
      <c r="JJ14" s="48">
        <v>0</v>
      </c>
      <c r="JK14" s="48">
        <v>0</v>
      </c>
      <c r="JL14" s="48">
        <v>0</v>
      </c>
      <c r="JM14" s="48">
        <v>0</v>
      </c>
      <c r="JN14" s="48">
        <v>0</v>
      </c>
      <c r="JO14" s="48">
        <v>0</v>
      </c>
      <c r="JP14" s="48">
        <v>0</v>
      </c>
      <c r="JQ14" s="48">
        <v>0</v>
      </c>
      <c r="JR14" s="48">
        <v>0</v>
      </c>
      <c r="JS14" s="48">
        <v>0</v>
      </c>
      <c r="JT14" s="48">
        <v>0</v>
      </c>
      <c r="JU14" s="48">
        <v>0</v>
      </c>
      <c r="JV14" s="48">
        <v>0</v>
      </c>
      <c r="JW14" s="48">
        <v>0</v>
      </c>
      <c r="JX14" s="48">
        <v>0</v>
      </c>
      <c r="JY14" s="48">
        <v>0</v>
      </c>
      <c r="JZ14" s="48">
        <v>0</v>
      </c>
      <c r="KA14" s="48">
        <v>0</v>
      </c>
      <c r="KB14" s="48">
        <v>0</v>
      </c>
      <c r="KC14" s="48">
        <v>0</v>
      </c>
      <c r="KD14" s="48">
        <v>0</v>
      </c>
      <c r="KE14" s="48">
        <v>0</v>
      </c>
      <c r="KF14" s="48">
        <v>0</v>
      </c>
      <c r="KG14" s="48">
        <v>0</v>
      </c>
      <c r="KH14" s="48">
        <v>0</v>
      </c>
      <c r="KI14" s="48">
        <v>0</v>
      </c>
      <c r="KJ14" s="48">
        <v>0</v>
      </c>
      <c r="KK14" s="48">
        <v>0</v>
      </c>
      <c r="KL14" s="48">
        <v>0</v>
      </c>
      <c r="KM14" s="48">
        <v>0</v>
      </c>
      <c r="KN14" s="48">
        <v>0</v>
      </c>
      <c r="KO14" s="48">
        <v>0</v>
      </c>
      <c r="KP14" s="48">
        <v>0</v>
      </c>
      <c r="KQ14" s="48">
        <v>0</v>
      </c>
      <c r="KR14" s="48">
        <v>0</v>
      </c>
      <c r="KS14" s="48">
        <v>0</v>
      </c>
      <c r="KT14" s="48">
        <v>0</v>
      </c>
      <c r="KU14" s="48">
        <v>0</v>
      </c>
      <c r="KV14" s="48">
        <v>0</v>
      </c>
      <c r="KW14" s="48">
        <v>0</v>
      </c>
      <c r="KX14" s="48">
        <v>0</v>
      </c>
      <c r="KY14" s="48">
        <v>0</v>
      </c>
      <c r="KZ14" s="48">
        <v>0</v>
      </c>
      <c r="LA14" s="48">
        <v>0</v>
      </c>
      <c r="LB14" s="48">
        <v>0</v>
      </c>
      <c r="LC14" s="48">
        <v>0</v>
      </c>
      <c r="LD14" s="48">
        <v>0</v>
      </c>
      <c r="LE14" s="48">
        <v>0</v>
      </c>
      <c r="LF14" s="48">
        <v>0</v>
      </c>
      <c r="LG14" s="48">
        <v>0</v>
      </c>
      <c r="LH14" s="48">
        <v>0</v>
      </c>
      <c r="LI14" s="48">
        <v>0</v>
      </c>
      <c r="LJ14" s="48">
        <v>0</v>
      </c>
      <c r="LK14" s="48">
        <v>0</v>
      </c>
      <c r="LL14" s="48">
        <v>0</v>
      </c>
      <c r="LM14" s="48">
        <v>0</v>
      </c>
      <c r="LN14" s="48">
        <v>0</v>
      </c>
      <c r="LO14" s="48">
        <v>0</v>
      </c>
      <c r="LP14" s="48">
        <v>0</v>
      </c>
      <c r="LQ14" s="48">
        <v>0</v>
      </c>
      <c r="LR14" s="48">
        <v>0</v>
      </c>
      <c r="LS14" s="48">
        <v>0</v>
      </c>
      <c r="LT14" s="48">
        <v>0</v>
      </c>
      <c r="LU14" s="48">
        <v>0</v>
      </c>
      <c r="LV14" s="48">
        <v>0</v>
      </c>
      <c r="LW14" s="48">
        <v>0</v>
      </c>
      <c r="LX14" s="48">
        <v>0</v>
      </c>
      <c r="LY14" s="48">
        <v>0</v>
      </c>
      <c r="LZ14" s="48">
        <v>0</v>
      </c>
      <c r="MA14" s="48">
        <v>0</v>
      </c>
      <c r="MB14" s="48">
        <v>0</v>
      </c>
      <c r="MC14" s="48">
        <v>0</v>
      </c>
      <c r="MD14" s="48">
        <v>0</v>
      </c>
      <c r="ME14" s="48">
        <v>0</v>
      </c>
      <c r="MF14" s="48">
        <v>0</v>
      </c>
      <c r="MG14" s="48">
        <v>0</v>
      </c>
      <c r="MH14" s="48">
        <v>0</v>
      </c>
      <c r="MI14" s="48">
        <v>0</v>
      </c>
      <c r="MJ14" s="48">
        <v>0</v>
      </c>
      <c r="MK14" s="48">
        <v>0</v>
      </c>
      <c r="ML14" s="48">
        <v>0</v>
      </c>
      <c r="MM14" s="48">
        <v>0</v>
      </c>
      <c r="MN14" s="48">
        <v>0</v>
      </c>
      <c r="MO14" s="48">
        <v>0</v>
      </c>
      <c r="MP14" s="48">
        <v>0</v>
      </c>
      <c r="MQ14" s="48">
        <v>0</v>
      </c>
      <c r="MR14" s="48">
        <v>0</v>
      </c>
      <c r="MS14" s="48">
        <v>0</v>
      </c>
      <c r="MT14" s="48">
        <v>0</v>
      </c>
      <c r="MU14" s="48">
        <v>0</v>
      </c>
      <c r="MV14" s="48">
        <v>0</v>
      </c>
      <c r="MW14" s="48">
        <v>0</v>
      </c>
      <c r="MX14" s="48">
        <v>0</v>
      </c>
      <c r="MY14" s="48">
        <v>0</v>
      </c>
      <c r="MZ14" s="48">
        <v>0</v>
      </c>
      <c r="NA14" s="48">
        <v>0</v>
      </c>
      <c r="NB14" s="48">
        <v>0</v>
      </c>
    </row>
    <row r="15" spans="1:366" x14ac:dyDescent="0.2">
      <c r="A15" s="16"/>
      <c r="B15" s="57" t="s">
        <v>32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  <c r="AK15" s="84">
        <v>0</v>
      </c>
      <c r="AL15" s="84">
        <v>0</v>
      </c>
      <c r="AM15" s="84">
        <v>0</v>
      </c>
      <c r="AN15" s="84">
        <v>0</v>
      </c>
      <c r="AO15" s="84">
        <v>0</v>
      </c>
      <c r="AP15" s="84">
        <v>0</v>
      </c>
      <c r="AQ15" s="84">
        <v>0</v>
      </c>
      <c r="AR15" s="84">
        <v>0</v>
      </c>
      <c r="AS15" s="84">
        <v>0</v>
      </c>
      <c r="AT15" s="84">
        <v>0</v>
      </c>
      <c r="AU15" s="84">
        <v>0</v>
      </c>
      <c r="AV15" s="84">
        <v>0</v>
      </c>
      <c r="AW15" s="84">
        <v>0</v>
      </c>
      <c r="AX15" s="84">
        <v>0</v>
      </c>
      <c r="AY15" s="84">
        <v>0</v>
      </c>
      <c r="AZ15" s="84">
        <v>0</v>
      </c>
      <c r="BA15" s="84">
        <v>0</v>
      </c>
      <c r="BB15" s="84">
        <v>0</v>
      </c>
      <c r="BC15" s="84">
        <v>0</v>
      </c>
      <c r="BD15" s="84">
        <v>0</v>
      </c>
      <c r="BE15" s="84">
        <v>0</v>
      </c>
      <c r="BF15" s="84">
        <v>0</v>
      </c>
      <c r="BG15" s="84">
        <v>0</v>
      </c>
      <c r="BH15" s="84">
        <v>0</v>
      </c>
      <c r="BI15" s="84">
        <v>0</v>
      </c>
      <c r="BJ15" s="84">
        <v>0</v>
      </c>
      <c r="BK15" s="84">
        <v>0</v>
      </c>
      <c r="BL15" s="84">
        <v>0</v>
      </c>
      <c r="BM15" s="84">
        <v>0</v>
      </c>
      <c r="BN15" s="84">
        <v>0</v>
      </c>
      <c r="BO15" s="84">
        <v>0</v>
      </c>
      <c r="BP15" s="84">
        <v>0</v>
      </c>
      <c r="BQ15" s="84">
        <v>0</v>
      </c>
      <c r="BR15" s="84">
        <v>0</v>
      </c>
      <c r="BS15" s="84">
        <v>0</v>
      </c>
      <c r="BT15" s="84">
        <v>0</v>
      </c>
      <c r="BU15" s="84">
        <v>0</v>
      </c>
      <c r="BV15" s="84">
        <v>0</v>
      </c>
      <c r="BW15" s="84">
        <v>0</v>
      </c>
      <c r="BX15" s="84">
        <v>0</v>
      </c>
      <c r="BY15" s="84">
        <v>0</v>
      </c>
      <c r="BZ15" s="84">
        <v>0</v>
      </c>
      <c r="CA15" s="84">
        <v>0</v>
      </c>
      <c r="CB15" s="84">
        <v>0</v>
      </c>
      <c r="CC15" s="84">
        <v>0</v>
      </c>
      <c r="CD15" s="84">
        <v>0</v>
      </c>
      <c r="CE15" s="84">
        <v>0</v>
      </c>
      <c r="CF15" s="84">
        <v>0</v>
      </c>
      <c r="CG15" s="84">
        <v>0</v>
      </c>
      <c r="CH15" s="84">
        <v>0</v>
      </c>
      <c r="CI15" s="84">
        <v>0</v>
      </c>
      <c r="CJ15" s="84">
        <v>0</v>
      </c>
      <c r="CK15" s="84">
        <v>0</v>
      </c>
      <c r="CL15" s="84">
        <v>0</v>
      </c>
      <c r="CM15" s="84">
        <v>0</v>
      </c>
      <c r="CN15" s="84">
        <v>0</v>
      </c>
      <c r="CO15" s="84">
        <v>0</v>
      </c>
      <c r="CP15" s="84">
        <v>0</v>
      </c>
      <c r="CQ15" s="84">
        <v>0</v>
      </c>
      <c r="CR15" s="84">
        <v>0</v>
      </c>
      <c r="CS15" s="84">
        <v>0</v>
      </c>
      <c r="CT15" s="84">
        <v>0</v>
      </c>
      <c r="CU15" s="84">
        <v>0</v>
      </c>
      <c r="CV15" s="84">
        <v>0</v>
      </c>
      <c r="CW15" s="84">
        <v>0</v>
      </c>
      <c r="CX15" s="84">
        <v>0</v>
      </c>
      <c r="CY15" s="84">
        <v>0</v>
      </c>
      <c r="CZ15" s="84">
        <v>0</v>
      </c>
      <c r="DA15" s="84">
        <v>0</v>
      </c>
      <c r="DB15" s="84">
        <v>0</v>
      </c>
      <c r="DC15" s="84">
        <v>0</v>
      </c>
      <c r="DD15" s="84">
        <v>0</v>
      </c>
      <c r="DE15" s="84">
        <v>0</v>
      </c>
      <c r="DF15" s="84">
        <v>0</v>
      </c>
      <c r="DG15" s="84">
        <v>0</v>
      </c>
      <c r="DH15" s="84">
        <v>0</v>
      </c>
      <c r="DI15" s="84">
        <v>0</v>
      </c>
      <c r="DJ15" s="84">
        <v>0</v>
      </c>
      <c r="DK15" s="84">
        <v>0</v>
      </c>
      <c r="DL15" s="84">
        <v>0</v>
      </c>
      <c r="DM15" s="84">
        <v>0</v>
      </c>
      <c r="DN15" s="84">
        <v>0</v>
      </c>
      <c r="DO15" s="84">
        <v>0</v>
      </c>
      <c r="DP15" s="84">
        <v>0</v>
      </c>
      <c r="DQ15" s="84">
        <v>0</v>
      </c>
      <c r="DR15" s="84">
        <v>0</v>
      </c>
      <c r="DS15" s="84">
        <v>0</v>
      </c>
      <c r="DT15" s="84">
        <v>0</v>
      </c>
      <c r="DU15" s="84">
        <v>0</v>
      </c>
      <c r="DV15" s="84">
        <v>0</v>
      </c>
      <c r="DW15" s="84">
        <v>0</v>
      </c>
      <c r="DX15" s="84">
        <v>0</v>
      </c>
      <c r="DY15" s="84">
        <v>0</v>
      </c>
      <c r="DZ15" s="84">
        <v>0</v>
      </c>
      <c r="EA15" s="84">
        <v>0</v>
      </c>
      <c r="EB15" s="84">
        <v>0</v>
      </c>
      <c r="EC15" s="84">
        <v>0</v>
      </c>
      <c r="ED15" s="84">
        <v>0</v>
      </c>
      <c r="EE15" s="84">
        <v>0</v>
      </c>
      <c r="EF15" s="84">
        <v>0</v>
      </c>
      <c r="EG15" s="84">
        <v>0</v>
      </c>
      <c r="EH15" s="84">
        <v>0</v>
      </c>
      <c r="EI15" s="84">
        <v>0</v>
      </c>
      <c r="EJ15" s="84">
        <v>0</v>
      </c>
      <c r="EK15" s="84">
        <v>0</v>
      </c>
      <c r="EL15" s="84">
        <v>0</v>
      </c>
      <c r="EM15" s="84">
        <v>0</v>
      </c>
      <c r="EN15" s="84">
        <v>0</v>
      </c>
      <c r="EO15" s="84">
        <v>0</v>
      </c>
      <c r="EP15" s="84">
        <v>0</v>
      </c>
      <c r="EQ15" s="84">
        <v>0</v>
      </c>
      <c r="ER15" s="84">
        <v>0</v>
      </c>
      <c r="ES15" s="84">
        <v>0</v>
      </c>
      <c r="ET15" s="84">
        <v>0</v>
      </c>
      <c r="EU15" s="84">
        <v>0</v>
      </c>
      <c r="EV15" s="84">
        <v>0</v>
      </c>
      <c r="EW15" s="84">
        <v>0</v>
      </c>
      <c r="EX15" s="84">
        <v>0</v>
      </c>
      <c r="EY15" s="84">
        <v>0</v>
      </c>
      <c r="EZ15" s="84">
        <v>0</v>
      </c>
      <c r="FA15" s="84">
        <v>0</v>
      </c>
      <c r="FB15" s="84">
        <v>0</v>
      </c>
      <c r="FC15" s="84">
        <v>0</v>
      </c>
      <c r="FD15" s="84">
        <v>0</v>
      </c>
      <c r="FE15" s="84">
        <v>0</v>
      </c>
      <c r="FF15" s="84">
        <v>0</v>
      </c>
      <c r="FG15" s="84">
        <v>0</v>
      </c>
      <c r="FH15" s="84">
        <v>0</v>
      </c>
      <c r="FI15" s="84">
        <v>0</v>
      </c>
      <c r="FJ15" s="84">
        <v>0</v>
      </c>
      <c r="FK15" s="84">
        <v>0</v>
      </c>
      <c r="FL15" s="84">
        <v>0</v>
      </c>
      <c r="FM15" s="84">
        <v>0</v>
      </c>
      <c r="FN15" s="84">
        <v>0</v>
      </c>
      <c r="FO15" s="84">
        <v>0</v>
      </c>
      <c r="FP15" s="84">
        <v>0</v>
      </c>
      <c r="FQ15" s="84">
        <v>0</v>
      </c>
      <c r="FR15" s="84">
        <v>0</v>
      </c>
      <c r="FS15" s="84">
        <v>0</v>
      </c>
      <c r="FT15" s="84">
        <v>0</v>
      </c>
      <c r="FU15" s="84">
        <v>0</v>
      </c>
      <c r="FV15" s="84">
        <v>0</v>
      </c>
      <c r="FW15" s="84">
        <v>0</v>
      </c>
      <c r="FX15" s="84">
        <v>0</v>
      </c>
      <c r="FY15" s="84">
        <v>0</v>
      </c>
      <c r="FZ15" s="84">
        <v>0</v>
      </c>
      <c r="GA15" s="84">
        <v>0</v>
      </c>
      <c r="GB15" s="84">
        <v>0</v>
      </c>
      <c r="GC15" s="84">
        <v>0</v>
      </c>
      <c r="GD15" s="84">
        <v>0</v>
      </c>
      <c r="GE15" s="84">
        <v>0</v>
      </c>
      <c r="GF15" s="84">
        <v>0</v>
      </c>
      <c r="GG15" s="84">
        <v>0</v>
      </c>
      <c r="GH15" s="84">
        <v>0</v>
      </c>
      <c r="GI15" s="84">
        <v>0</v>
      </c>
      <c r="GJ15" s="84">
        <v>0</v>
      </c>
      <c r="GK15" s="84">
        <v>0</v>
      </c>
      <c r="GL15" s="84">
        <v>0</v>
      </c>
      <c r="GM15" s="84">
        <v>0</v>
      </c>
      <c r="GN15" s="84">
        <v>0</v>
      </c>
      <c r="GO15" s="84">
        <v>0</v>
      </c>
      <c r="GP15" s="84">
        <v>0</v>
      </c>
      <c r="GQ15" s="84">
        <v>0</v>
      </c>
      <c r="GR15" s="84">
        <v>0</v>
      </c>
      <c r="GS15" s="84">
        <v>0</v>
      </c>
      <c r="GT15" s="84">
        <v>0</v>
      </c>
      <c r="GU15" s="84">
        <v>0</v>
      </c>
      <c r="GV15" s="84">
        <v>0</v>
      </c>
      <c r="GW15" s="84">
        <v>0</v>
      </c>
      <c r="GX15" s="84">
        <v>0</v>
      </c>
      <c r="GY15" s="84">
        <v>0</v>
      </c>
      <c r="GZ15" s="84">
        <v>0</v>
      </c>
      <c r="HA15" s="84">
        <v>0</v>
      </c>
      <c r="HB15" s="84">
        <v>0</v>
      </c>
      <c r="HC15" s="84">
        <v>0</v>
      </c>
      <c r="HD15" s="84">
        <v>0</v>
      </c>
      <c r="HE15" s="84">
        <v>0</v>
      </c>
      <c r="HF15" s="84">
        <v>0</v>
      </c>
      <c r="HG15" s="84">
        <v>0</v>
      </c>
      <c r="HH15" s="84">
        <v>0</v>
      </c>
      <c r="HI15" s="84">
        <v>0</v>
      </c>
      <c r="HJ15" s="84">
        <v>0</v>
      </c>
      <c r="HK15" s="84">
        <v>0</v>
      </c>
      <c r="HL15" s="84">
        <v>0</v>
      </c>
      <c r="HM15" s="84">
        <v>0</v>
      </c>
      <c r="HN15" s="84">
        <v>0</v>
      </c>
      <c r="HO15" s="84">
        <v>0</v>
      </c>
      <c r="HP15" s="84">
        <v>0</v>
      </c>
      <c r="HQ15" s="84">
        <v>0</v>
      </c>
      <c r="HR15" s="84">
        <v>0</v>
      </c>
      <c r="HS15" s="84">
        <v>0</v>
      </c>
      <c r="HT15" s="84">
        <v>0</v>
      </c>
      <c r="HU15" s="84">
        <v>0</v>
      </c>
      <c r="HV15" s="84">
        <v>0</v>
      </c>
      <c r="HW15" s="84">
        <v>0</v>
      </c>
      <c r="HX15" s="84">
        <v>0</v>
      </c>
      <c r="HY15" s="84">
        <v>0</v>
      </c>
      <c r="HZ15" s="84">
        <v>0</v>
      </c>
      <c r="IA15" s="84">
        <v>0</v>
      </c>
      <c r="IB15" s="84">
        <v>0</v>
      </c>
      <c r="IC15" s="84">
        <v>0</v>
      </c>
      <c r="ID15" s="84">
        <v>0</v>
      </c>
      <c r="IE15" s="84">
        <v>0</v>
      </c>
      <c r="IF15" s="84">
        <v>0</v>
      </c>
      <c r="IG15" s="84">
        <v>0</v>
      </c>
      <c r="IH15" s="84">
        <v>0</v>
      </c>
      <c r="II15" s="84">
        <v>0</v>
      </c>
      <c r="IJ15" s="84">
        <v>0</v>
      </c>
      <c r="IK15" s="84">
        <v>0</v>
      </c>
      <c r="IL15" s="84">
        <v>0</v>
      </c>
      <c r="IM15" s="84">
        <v>0</v>
      </c>
      <c r="IN15" s="84">
        <v>0</v>
      </c>
      <c r="IO15" s="84">
        <v>0</v>
      </c>
      <c r="IP15" s="84">
        <v>0</v>
      </c>
      <c r="IQ15" s="84">
        <v>0</v>
      </c>
      <c r="IR15" s="84">
        <v>0</v>
      </c>
      <c r="IS15" s="84">
        <v>0</v>
      </c>
      <c r="IT15" s="84">
        <v>0</v>
      </c>
      <c r="IU15" s="84">
        <v>0</v>
      </c>
      <c r="IV15" s="84">
        <v>0</v>
      </c>
      <c r="IW15" s="84">
        <v>0</v>
      </c>
      <c r="IX15" s="84">
        <v>0</v>
      </c>
      <c r="IY15" s="84">
        <v>0</v>
      </c>
      <c r="IZ15" s="84">
        <v>0</v>
      </c>
      <c r="JA15" s="84">
        <v>0</v>
      </c>
      <c r="JB15" s="84">
        <v>0</v>
      </c>
      <c r="JC15" s="84">
        <v>0</v>
      </c>
      <c r="JD15" s="84">
        <v>0</v>
      </c>
      <c r="JE15" s="84">
        <v>0</v>
      </c>
      <c r="JF15" s="84">
        <v>0</v>
      </c>
      <c r="JG15" s="84">
        <v>0</v>
      </c>
      <c r="JH15" s="84">
        <v>0</v>
      </c>
      <c r="JI15" s="84">
        <v>0</v>
      </c>
      <c r="JJ15" s="84">
        <v>0</v>
      </c>
      <c r="JK15" s="84">
        <v>0</v>
      </c>
      <c r="JL15" s="84">
        <v>0</v>
      </c>
      <c r="JM15" s="84">
        <v>0</v>
      </c>
      <c r="JN15" s="84">
        <v>0</v>
      </c>
      <c r="JO15" s="84">
        <v>0</v>
      </c>
      <c r="JP15" s="84">
        <v>0</v>
      </c>
      <c r="JQ15" s="84">
        <v>0</v>
      </c>
      <c r="JR15" s="84">
        <v>0</v>
      </c>
      <c r="JS15" s="84">
        <v>0</v>
      </c>
      <c r="JT15" s="84">
        <v>0</v>
      </c>
      <c r="JU15" s="84">
        <v>0</v>
      </c>
      <c r="JV15" s="84">
        <v>0</v>
      </c>
      <c r="JW15" s="84">
        <v>0</v>
      </c>
      <c r="JX15" s="84">
        <v>0</v>
      </c>
      <c r="JY15" s="84">
        <v>0</v>
      </c>
      <c r="JZ15" s="84">
        <v>0</v>
      </c>
      <c r="KA15" s="84">
        <v>0</v>
      </c>
      <c r="KB15" s="84">
        <v>0</v>
      </c>
      <c r="KC15" s="84">
        <v>0</v>
      </c>
      <c r="KD15" s="84">
        <v>0</v>
      </c>
      <c r="KE15" s="84">
        <v>0</v>
      </c>
      <c r="KF15" s="84">
        <v>0</v>
      </c>
      <c r="KG15" s="84">
        <v>0</v>
      </c>
      <c r="KH15" s="84">
        <v>0</v>
      </c>
      <c r="KI15" s="84">
        <v>0</v>
      </c>
      <c r="KJ15" s="84">
        <v>0</v>
      </c>
      <c r="KK15" s="84">
        <v>0</v>
      </c>
      <c r="KL15" s="84">
        <v>0</v>
      </c>
      <c r="KM15" s="84">
        <v>0</v>
      </c>
      <c r="KN15" s="84">
        <v>0</v>
      </c>
      <c r="KO15" s="84">
        <v>0</v>
      </c>
      <c r="KP15" s="84">
        <v>0</v>
      </c>
      <c r="KQ15" s="84">
        <v>0</v>
      </c>
      <c r="KR15" s="84">
        <v>0</v>
      </c>
      <c r="KS15" s="84">
        <v>0</v>
      </c>
      <c r="KT15" s="84">
        <v>0</v>
      </c>
      <c r="KU15" s="84">
        <v>0</v>
      </c>
      <c r="KV15" s="84">
        <v>0</v>
      </c>
      <c r="KW15" s="84">
        <v>0</v>
      </c>
      <c r="KX15" s="84">
        <v>0</v>
      </c>
      <c r="KY15" s="84">
        <v>0</v>
      </c>
      <c r="KZ15" s="84">
        <v>0</v>
      </c>
      <c r="LA15" s="84">
        <v>0</v>
      </c>
      <c r="LB15" s="84">
        <v>0</v>
      </c>
      <c r="LC15" s="84">
        <v>0</v>
      </c>
      <c r="LD15" s="84">
        <v>0</v>
      </c>
      <c r="LE15" s="84">
        <v>0</v>
      </c>
      <c r="LF15" s="84">
        <v>0</v>
      </c>
      <c r="LG15" s="84">
        <v>0</v>
      </c>
      <c r="LH15" s="84">
        <v>0</v>
      </c>
      <c r="LI15" s="84">
        <v>0</v>
      </c>
      <c r="LJ15" s="84">
        <v>0</v>
      </c>
      <c r="LK15" s="84">
        <v>0</v>
      </c>
      <c r="LL15" s="84">
        <v>0</v>
      </c>
      <c r="LM15" s="84">
        <v>0</v>
      </c>
      <c r="LN15" s="84">
        <v>0</v>
      </c>
      <c r="LO15" s="84">
        <v>0</v>
      </c>
      <c r="LP15" s="84">
        <v>0</v>
      </c>
      <c r="LQ15" s="84">
        <v>0</v>
      </c>
      <c r="LR15" s="84">
        <v>0</v>
      </c>
      <c r="LS15" s="84">
        <v>0</v>
      </c>
      <c r="LT15" s="84">
        <v>0</v>
      </c>
      <c r="LU15" s="84">
        <v>0</v>
      </c>
      <c r="LV15" s="84">
        <v>0</v>
      </c>
      <c r="LW15" s="84">
        <v>0</v>
      </c>
      <c r="LX15" s="84">
        <v>0</v>
      </c>
      <c r="LY15" s="84">
        <v>0</v>
      </c>
      <c r="LZ15" s="84">
        <v>0</v>
      </c>
      <c r="MA15" s="84">
        <v>0</v>
      </c>
      <c r="MB15" s="84">
        <v>0</v>
      </c>
      <c r="MC15" s="84">
        <v>0</v>
      </c>
      <c r="MD15" s="84">
        <v>0</v>
      </c>
      <c r="ME15" s="84">
        <v>0</v>
      </c>
      <c r="MF15" s="84">
        <v>0</v>
      </c>
      <c r="MG15" s="84">
        <v>0</v>
      </c>
      <c r="MH15" s="84">
        <v>0</v>
      </c>
      <c r="MI15" s="84">
        <v>0</v>
      </c>
      <c r="MJ15" s="84">
        <v>0</v>
      </c>
      <c r="MK15" s="84">
        <v>0</v>
      </c>
      <c r="ML15" s="84">
        <v>0</v>
      </c>
      <c r="MM15" s="84">
        <v>0</v>
      </c>
      <c r="MN15" s="84">
        <v>0</v>
      </c>
      <c r="MO15" s="84">
        <v>0</v>
      </c>
      <c r="MP15" s="84">
        <v>0</v>
      </c>
      <c r="MQ15" s="84">
        <v>0</v>
      </c>
      <c r="MR15" s="84">
        <v>0</v>
      </c>
      <c r="MS15" s="84">
        <v>0</v>
      </c>
      <c r="MT15" s="84">
        <v>0</v>
      </c>
      <c r="MU15" s="84">
        <v>0</v>
      </c>
      <c r="MV15" s="84">
        <v>0</v>
      </c>
      <c r="MW15" s="84">
        <v>0</v>
      </c>
      <c r="MX15" s="84">
        <v>0</v>
      </c>
      <c r="MY15" s="84">
        <v>0</v>
      </c>
      <c r="MZ15" s="84">
        <v>0</v>
      </c>
      <c r="NA15" s="84">
        <v>0</v>
      </c>
      <c r="NB15" s="84">
        <v>0</v>
      </c>
    </row>
    <row r="16" spans="1:366" x14ac:dyDescent="0.2">
      <c r="A16" s="16"/>
      <c r="B16" s="57" t="s">
        <v>25</v>
      </c>
      <c r="C16" s="58">
        <f t="shared" ref="C16:BN16" si="70">IF(C14&lt;1,C4,C4-C5-C6-C7-C8/C14)/24</f>
        <v>1</v>
      </c>
      <c r="D16" s="58">
        <f t="shared" si="70"/>
        <v>1</v>
      </c>
      <c r="E16" s="58">
        <f t="shared" si="70"/>
        <v>1</v>
      </c>
      <c r="F16" s="58">
        <f t="shared" si="70"/>
        <v>1</v>
      </c>
      <c r="G16" s="58">
        <f t="shared" si="70"/>
        <v>1</v>
      </c>
      <c r="H16" s="58">
        <f t="shared" si="70"/>
        <v>1</v>
      </c>
      <c r="I16" s="59">
        <f t="shared" si="70"/>
        <v>1</v>
      </c>
      <c r="J16" s="58">
        <f t="shared" si="70"/>
        <v>1</v>
      </c>
      <c r="K16" s="58">
        <f t="shared" si="70"/>
        <v>1</v>
      </c>
      <c r="L16" s="58">
        <f t="shared" si="70"/>
        <v>1</v>
      </c>
      <c r="M16" s="58">
        <f t="shared" si="70"/>
        <v>1</v>
      </c>
      <c r="N16" s="58">
        <f t="shared" si="70"/>
        <v>1</v>
      </c>
      <c r="O16" s="58">
        <f t="shared" si="70"/>
        <v>1</v>
      </c>
      <c r="P16" s="59">
        <f t="shared" si="70"/>
        <v>1</v>
      </c>
      <c r="Q16" s="58">
        <f t="shared" si="70"/>
        <v>1</v>
      </c>
      <c r="R16" s="58">
        <f t="shared" si="70"/>
        <v>1</v>
      </c>
      <c r="S16" s="58">
        <f t="shared" si="70"/>
        <v>1</v>
      </c>
      <c r="T16" s="58">
        <f t="shared" si="70"/>
        <v>1</v>
      </c>
      <c r="U16" s="58">
        <f t="shared" si="70"/>
        <v>1</v>
      </c>
      <c r="V16" s="58">
        <f t="shared" si="70"/>
        <v>1</v>
      </c>
      <c r="W16" s="59">
        <f t="shared" si="70"/>
        <v>1</v>
      </c>
      <c r="X16" s="58">
        <f t="shared" si="70"/>
        <v>1</v>
      </c>
      <c r="Y16" s="58">
        <f t="shared" si="70"/>
        <v>1</v>
      </c>
      <c r="Z16" s="58">
        <f t="shared" si="70"/>
        <v>1</v>
      </c>
      <c r="AA16" s="58">
        <f t="shared" si="70"/>
        <v>1</v>
      </c>
      <c r="AB16" s="58">
        <f t="shared" si="70"/>
        <v>1</v>
      </c>
      <c r="AC16" s="58">
        <f t="shared" si="70"/>
        <v>1</v>
      </c>
      <c r="AD16" s="59">
        <f t="shared" si="70"/>
        <v>1</v>
      </c>
      <c r="AE16" s="58">
        <f t="shared" si="70"/>
        <v>1</v>
      </c>
      <c r="AF16" s="58">
        <f t="shared" si="70"/>
        <v>1</v>
      </c>
      <c r="AG16" s="58">
        <f t="shared" si="70"/>
        <v>1</v>
      </c>
      <c r="AH16" s="58">
        <f t="shared" si="70"/>
        <v>1</v>
      </c>
      <c r="AI16" s="58">
        <f t="shared" si="70"/>
        <v>1</v>
      </c>
      <c r="AJ16" s="58">
        <f t="shared" si="70"/>
        <v>1</v>
      </c>
      <c r="AK16" s="59">
        <f t="shared" si="70"/>
        <v>1</v>
      </c>
      <c r="AL16" s="58">
        <f t="shared" si="70"/>
        <v>1</v>
      </c>
      <c r="AM16" s="58">
        <f t="shared" si="70"/>
        <v>1</v>
      </c>
      <c r="AN16" s="58">
        <f t="shared" si="70"/>
        <v>1</v>
      </c>
      <c r="AO16" s="58">
        <f t="shared" si="70"/>
        <v>1</v>
      </c>
      <c r="AP16" s="58">
        <f t="shared" si="70"/>
        <v>1</v>
      </c>
      <c r="AQ16" s="58">
        <f t="shared" si="70"/>
        <v>1</v>
      </c>
      <c r="AR16" s="59">
        <f t="shared" si="70"/>
        <v>1</v>
      </c>
      <c r="AS16" s="58">
        <f t="shared" si="70"/>
        <v>1</v>
      </c>
      <c r="AT16" s="58">
        <f t="shared" si="70"/>
        <v>1</v>
      </c>
      <c r="AU16" s="58">
        <f t="shared" si="70"/>
        <v>1</v>
      </c>
      <c r="AV16" s="58">
        <f t="shared" si="70"/>
        <v>1</v>
      </c>
      <c r="AW16" s="58">
        <f t="shared" si="70"/>
        <v>1</v>
      </c>
      <c r="AX16" s="58">
        <f t="shared" si="70"/>
        <v>1</v>
      </c>
      <c r="AY16" s="59">
        <f t="shared" si="70"/>
        <v>1</v>
      </c>
      <c r="AZ16" s="58">
        <f t="shared" si="70"/>
        <v>1</v>
      </c>
      <c r="BA16" s="58">
        <f t="shared" si="70"/>
        <v>1</v>
      </c>
      <c r="BB16" s="58">
        <f t="shared" si="70"/>
        <v>1</v>
      </c>
      <c r="BC16" s="58">
        <f t="shared" si="70"/>
        <v>1</v>
      </c>
      <c r="BD16" s="58">
        <f t="shared" si="70"/>
        <v>1</v>
      </c>
      <c r="BE16" s="58">
        <f t="shared" si="70"/>
        <v>1</v>
      </c>
      <c r="BF16" s="59">
        <f t="shared" si="70"/>
        <v>1</v>
      </c>
      <c r="BG16" s="58">
        <f t="shared" si="70"/>
        <v>1</v>
      </c>
      <c r="BH16" s="58">
        <f t="shared" si="70"/>
        <v>1</v>
      </c>
      <c r="BI16" s="58">
        <f t="shared" si="70"/>
        <v>1</v>
      </c>
      <c r="BJ16" s="58">
        <f t="shared" si="70"/>
        <v>1</v>
      </c>
      <c r="BK16" s="58">
        <f t="shared" si="70"/>
        <v>1</v>
      </c>
      <c r="BL16" s="58">
        <f t="shared" si="70"/>
        <v>1</v>
      </c>
      <c r="BM16" s="59">
        <f t="shared" si="70"/>
        <v>1</v>
      </c>
      <c r="BN16" s="58">
        <f t="shared" si="70"/>
        <v>1</v>
      </c>
      <c r="BO16" s="58">
        <f t="shared" ref="BO16:DZ16" si="71">IF(BO14&lt;1,BO4,BO4-BO5-BO6-BO7-BO8/BO14)/24</f>
        <v>1</v>
      </c>
      <c r="BP16" s="58">
        <f t="shared" si="71"/>
        <v>1</v>
      </c>
      <c r="BQ16" s="58">
        <f t="shared" si="71"/>
        <v>1</v>
      </c>
      <c r="BR16" s="58">
        <f t="shared" si="71"/>
        <v>1</v>
      </c>
      <c r="BS16" s="58">
        <f t="shared" si="71"/>
        <v>1</v>
      </c>
      <c r="BT16" s="59">
        <f t="shared" si="71"/>
        <v>1</v>
      </c>
      <c r="BU16" s="58">
        <f t="shared" si="71"/>
        <v>1</v>
      </c>
      <c r="BV16" s="58">
        <f t="shared" si="71"/>
        <v>1</v>
      </c>
      <c r="BW16" s="58">
        <f t="shared" si="71"/>
        <v>1</v>
      </c>
      <c r="BX16" s="58">
        <f t="shared" si="71"/>
        <v>1</v>
      </c>
      <c r="BY16" s="58">
        <f t="shared" si="71"/>
        <v>1</v>
      </c>
      <c r="BZ16" s="58">
        <f t="shared" si="71"/>
        <v>1</v>
      </c>
      <c r="CA16" s="59">
        <f t="shared" si="71"/>
        <v>1</v>
      </c>
      <c r="CB16" s="58">
        <f t="shared" si="71"/>
        <v>1</v>
      </c>
      <c r="CC16" s="58">
        <f t="shared" si="71"/>
        <v>1</v>
      </c>
      <c r="CD16" s="58">
        <f t="shared" si="71"/>
        <v>1</v>
      </c>
      <c r="CE16" s="58">
        <f t="shared" si="71"/>
        <v>1</v>
      </c>
      <c r="CF16" s="58">
        <f t="shared" si="71"/>
        <v>1</v>
      </c>
      <c r="CG16" s="58">
        <f t="shared" si="71"/>
        <v>1</v>
      </c>
      <c r="CH16" s="59">
        <f t="shared" si="71"/>
        <v>1</v>
      </c>
      <c r="CI16" s="58">
        <f t="shared" si="71"/>
        <v>1</v>
      </c>
      <c r="CJ16" s="58">
        <f t="shared" si="71"/>
        <v>1</v>
      </c>
      <c r="CK16" s="58">
        <f t="shared" si="71"/>
        <v>1</v>
      </c>
      <c r="CL16" s="58">
        <f t="shared" si="71"/>
        <v>1</v>
      </c>
      <c r="CM16" s="58">
        <f t="shared" si="71"/>
        <v>1</v>
      </c>
      <c r="CN16" s="58">
        <f t="shared" si="71"/>
        <v>1</v>
      </c>
      <c r="CO16" s="59">
        <f t="shared" si="71"/>
        <v>1</v>
      </c>
      <c r="CP16" s="58">
        <f t="shared" si="71"/>
        <v>1</v>
      </c>
      <c r="CQ16" s="58">
        <f t="shared" si="71"/>
        <v>1</v>
      </c>
      <c r="CR16" s="58">
        <f t="shared" si="71"/>
        <v>1</v>
      </c>
      <c r="CS16" s="58">
        <f t="shared" si="71"/>
        <v>1</v>
      </c>
      <c r="CT16" s="58">
        <f t="shared" si="71"/>
        <v>1</v>
      </c>
      <c r="CU16" s="58">
        <f t="shared" si="71"/>
        <v>1</v>
      </c>
      <c r="CV16" s="59">
        <f t="shared" si="71"/>
        <v>1</v>
      </c>
      <c r="CW16" s="58">
        <f t="shared" si="71"/>
        <v>1</v>
      </c>
      <c r="CX16" s="58">
        <f t="shared" si="71"/>
        <v>1</v>
      </c>
      <c r="CY16" s="58">
        <f t="shared" si="71"/>
        <v>1</v>
      </c>
      <c r="CZ16" s="58">
        <f t="shared" si="71"/>
        <v>1</v>
      </c>
      <c r="DA16" s="58">
        <f t="shared" si="71"/>
        <v>1</v>
      </c>
      <c r="DB16" s="58">
        <f t="shared" si="71"/>
        <v>1</v>
      </c>
      <c r="DC16" s="59">
        <f t="shared" si="71"/>
        <v>1</v>
      </c>
      <c r="DD16" s="58">
        <f t="shared" si="71"/>
        <v>1</v>
      </c>
      <c r="DE16" s="58">
        <f t="shared" si="71"/>
        <v>1</v>
      </c>
      <c r="DF16" s="58">
        <f t="shared" si="71"/>
        <v>1</v>
      </c>
      <c r="DG16" s="58">
        <f t="shared" si="71"/>
        <v>1</v>
      </c>
      <c r="DH16" s="58">
        <f t="shared" si="71"/>
        <v>1</v>
      </c>
      <c r="DI16" s="58">
        <f t="shared" si="71"/>
        <v>1</v>
      </c>
      <c r="DJ16" s="59">
        <f t="shared" si="71"/>
        <v>1</v>
      </c>
      <c r="DK16" s="58">
        <f t="shared" si="71"/>
        <v>1</v>
      </c>
      <c r="DL16" s="58">
        <f t="shared" si="71"/>
        <v>1</v>
      </c>
      <c r="DM16" s="58">
        <f t="shared" si="71"/>
        <v>1</v>
      </c>
      <c r="DN16" s="58">
        <f t="shared" si="71"/>
        <v>1</v>
      </c>
      <c r="DO16" s="58">
        <f t="shared" si="71"/>
        <v>1</v>
      </c>
      <c r="DP16" s="58">
        <f t="shared" si="71"/>
        <v>1</v>
      </c>
      <c r="DQ16" s="59">
        <f t="shared" si="71"/>
        <v>1</v>
      </c>
      <c r="DR16" s="58">
        <f t="shared" si="71"/>
        <v>1</v>
      </c>
      <c r="DS16" s="58">
        <f t="shared" si="71"/>
        <v>1</v>
      </c>
      <c r="DT16" s="58">
        <f t="shared" si="71"/>
        <v>1</v>
      </c>
      <c r="DU16" s="58">
        <f t="shared" si="71"/>
        <v>1</v>
      </c>
      <c r="DV16" s="58">
        <f t="shared" si="71"/>
        <v>1</v>
      </c>
      <c r="DW16" s="58">
        <f t="shared" si="71"/>
        <v>1</v>
      </c>
      <c r="DX16" s="59">
        <f t="shared" si="71"/>
        <v>1</v>
      </c>
      <c r="DY16" s="58">
        <f t="shared" si="71"/>
        <v>1</v>
      </c>
      <c r="DZ16" s="58">
        <f t="shared" si="71"/>
        <v>1</v>
      </c>
      <c r="EA16" s="58">
        <f t="shared" ref="EA16:GL16" si="72">IF(EA14&lt;1,EA4,EA4-EA5-EA6-EA7-EA8/EA14)/24</f>
        <v>1</v>
      </c>
      <c r="EB16" s="58">
        <f t="shared" si="72"/>
        <v>1</v>
      </c>
      <c r="EC16" s="58">
        <f t="shared" si="72"/>
        <v>1</v>
      </c>
      <c r="ED16" s="58">
        <f t="shared" si="72"/>
        <v>1</v>
      </c>
      <c r="EE16" s="59">
        <f t="shared" si="72"/>
        <v>1</v>
      </c>
      <c r="EF16" s="58">
        <f t="shared" si="72"/>
        <v>1</v>
      </c>
      <c r="EG16" s="58">
        <f t="shared" si="72"/>
        <v>1</v>
      </c>
      <c r="EH16" s="58">
        <f t="shared" si="72"/>
        <v>1</v>
      </c>
      <c r="EI16" s="58">
        <f t="shared" si="72"/>
        <v>1</v>
      </c>
      <c r="EJ16" s="58">
        <f t="shared" si="72"/>
        <v>1</v>
      </c>
      <c r="EK16" s="58">
        <f t="shared" si="72"/>
        <v>1</v>
      </c>
      <c r="EL16" s="59">
        <f t="shared" si="72"/>
        <v>1</v>
      </c>
      <c r="EM16" s="58">
        <f t="shared" si="72"/>
        <v>1</v>
      </c>
      <c r="EN16" s="58">
        <f t="shared" si="72"/>
        <v>1</v>
      </c>
      <c r="EO16" s="58">
        <f t="shared" si="72"/>
        <v>1</v>
      </c>
      <c r="EP16" s="58">
        <f t="shared" si="72"/>
        <v>1</v>
      </c>
      <c r="EQ16" s="58">
        <f t="shared" si="72"/>
        <v>1</v>
      </c>
      <c r="ER16" s="58">
        <f t="shared" si="72"/>
        <v>1</v>
      </c>
      <c r="ES16" s="59">
        <f t="shared" si="72"/>
        <v>1</v>
      </c>
      <c r="ET16" s="58">
        <f t="shared" si="72"/>
        <v>1</v>
      </c>
      <c r="EU16" s="58">
        <f t="shared" si="72"/>
        <v>1</v>
      </c>
      <c r="EV16" s="58">
        <f t="shared" si="72"/>
        <v>1</v>
      </c>
      <c r="EW16" s="58">
        <f t="shared" si="72"/>
        <v>1</v>
      </c>
      <c r="EX16" s="58">
        <f t="shared" si="72"/>
        <v>1</v>
      </c>
      <c r="EY16" s="58">
        <f t="shared" si="72"/>
        <v>1</v>
      </c>
      <c r="EZ16" s="59">
        <f t="shared" si="72"/>
        <v>1</v>
      </c>
      <c r="FA16" s="58">
        <f t="shared" si="72"/>
        <v>1</v>
      </c>
      <c r="FB16" s="58">
        <f t="shared" si="72"/>
        <v>1</v>
      </c>
      <c r="FC16" s="58">
        <f t="shared" si="72"/>
        <v>1</v>
      </c>
      <c r="FD16" s="58">
        <f t="shared" si="72"/>
        <v>1</v>
      </c>
      <c r="FE16" s="58">
        <f t="shared" si="72"/>
        <v>1</v>
      </c>
      <c r="FF16" s="58">
        <f t="shared" si="72"/>
        <v>1</v>
      </c>
      <c r="FG16" s="59">
        <f t="shared" si="72"/>
        <v>1</v>
      </c>
      <c r="FH16" s="58">
        <f t="shared" si="72"/>
        <v>1</v>
      </c>
      <c r="FI16" s="58">
        <f t="shared" si="72"/>
        <v>1</v>
      </c>
      <c r="FJ16" s="58">
        <f t="shared" si="72"/>
        <v>1</v>
      </c>
      <c r="FK16" s="58">
        <f t="shared" si="72"/>
        <v>1</v>
      </c>
      <c r="FL16" s="58">
        <f t="shared" si="72"/>
        <v>1</v>
      </c>
      <c r="FM16" s="58">
        <f t="shared" si="72"/>
        <v>1</v>
      </c>
      <c r="FN16" s="59">
        <f t="shared" si="72"/>
        <v>1</v>
      </c>
      <c r="FO16" s="58">
        <f t="shared" si="72"/>
        <v>1</v>
      </c>
      <c r="FP16" s="58">
        <f t="shared" si="72"/>
        <v>1</v>
      </c>
      <c r="FQ16" s="58">
        <f t="shared" si="72"/>
        <v>1</v>
      </c>
      <c r="FR16" s="58">
        <f t="shared" si="72"/>
        <v>1</v>
      </c>
      <c r="FS16" s="58">
        <f t="shared" si="72"/>
        <v>1</v>
      </c>
      <c r="FT16" s="58">
        <f t="shared" si="72"/>
        <v>1</v>
      </c>
      <c r="FU16" s="59">
        <f t="shared" si="72"/>
        <v>1</v>
      </c>
      <c r="FV16" s="58">
        <f t="shared" si="72"/>
        <v>1</v>
      </c>
      <c r="FW16" s="58">
        <f t="shared" si="72"/>
        <v>1</v>
      </c>
      <c r="FX16" s="58">
        <f t="shared" si="72"/>
        <v>1</v>
      </c>
      <c r="FY16" s="58">
        <f t="shared" si="72"/>
        <v>1</v>
      </c>
      <c r="FZ16" s="58">
        <f t="shared" si="72"/>
        <v>1</v>
      </c>
      <c r="GA16" s="58">
        <f t="shared" si="72"/>
        <v>1</v>
      </c>
      <c r="GB16" s="59">
        <f t="shared" si="72"/>
        <v>1</v>
      </c>
      <c r="GC16" s="58">
        <f t="shared" si="72"/>
        <v>1</v>
      </c>
      <c r="GD16" s="58">
        <f t="shared" si="72"/>
        <v>1</v>
      </c>
      <c r="GE16" s="58">
        <f t="shared" si="72"/>
        <v>1</v>
      </c>
      <c r="GF16" s="58">
        <f t="shared" si="72"/>
        <v>1</v>
      </c>
      <c r="GG16" s="58">
        <f t="shared" si="72"/>
        <v>1</v>
      </c>
      <c r="GH16" s="58">
        <f t="shared" si="72"/>
        <v>1</v>
      </c>
      <c r="GI16" s="59">
        <f t="shared" si="72"/>
        <v>1</v>
      </c>
      <c r="GJ16" s="58">
        <f t="shared" si="72"/>
        <v>1</v>
      </c>
      <c r="GK16" s="58">
        <f t="shared" si="72"/>
        <v>1</v>
      </c>
      <c r="GL16" s="58">
        <f t="shared" si="72"/>
        <v>1</v>
      </c>
      <c r="GM16" s="58">
        <f t="shared" ref="GM16:IX16" si="73">IF(GM14&lt;1,GM4,GM4-GM5-GM6-GM7-GM8/GM14)/24</f>
        <v>1</v>
      </c>
      <c r="GN16" s="58">
        <f t="shared" si="73"/>
        <v>1</v>
      </c>
      <c r="GO16" s="58">
        <f t="shared" si="73"/>
        <v>1</v>
      </c>
      <c r="GP16" s="59">
        <f t="shared" si="73"/>
        <v>1</v>
      </c>
      <c r="GQ16" s="58">
        <f t="shared" si="73"/>
        <v>1</v>
      </c>
      <c r="GR16" s="58">
        <f t="shared" si="73"/>
        <v>1</v>
      </c>
      <c r="GS16" s="58">
        <f t="shared" si="73"/>
        <v>1</v>
      </c>
      <c r="GT16" s="58">
        <f t="shared" si="73"/>
        <v>1</v>
      </c>
      <c r="GU16" s="58">
        <f t="shared" si="73"/>
        <v>1</v>
      </c>
      <c r="GV16" s="58">
        <f t="shared" si="73"/>
        <v>1</v>
      </c>
      <c r="GW16" s="59">
        <f t="shared" si="73"/>
        <v>1</v>
      </c>
      <c r="GX16" s="58">
        <f t="shared" si="73"/>
        <v>1</v>
      </c>
      <c r="GY16" s="58">
        <f t="shared" si="73"/>
        <v>1</v>
      </c>
      <c r="GZ16" s="58">
        <f t="shared" si="73"/>
        <v>1</v>
      </c>
      <c r="HA16" s="58">
        <f t="shared" si="73"/>
        <v>1</v>
      </c>
      <c r="HB16" s="58">
        <f t="shared" si="73"/>
        <v>1</v>
      </c>
      <c r="HC16" s="58">
        <f t="shared" si="73"/>
        <v>1</v>
      </c>
      <c r="HD16" s="59">
        <f t="shared" si="73"/>
        <v>1</v>
      </c>
      <c r="HE16" s="58">
        <f t="shared" si="73"/>
        <v>1</v>
      </c>
      <c r="HF16" s="58">
        <f t="shared" si="73"/>
        <v>1</v>
      </c>
      <c r="HG16" s="58">
        <f t="shared" si="73"/>
        <v>1</v>
      </c>
      <c r="HH16" s="58">
        <f t="shared" si="73"/>
        <v>1</v>
      </c>
      <c r="HI16" s="58">
        <f t="shared" si="73"/>
        <v>1</v>
      </c>
      <c r="HJ16" s="58">
        <f t="shared" si="73"/>
        <v>1</v>
      </c>
      <c r="HK16" s="59">
        <f t="shared" si="73"/>
        <v>1</v>
      </c>
      <c r="HL16" s="58">
        <f t="shared" si="73"/>
        <v>1</v>
      </c>
      <c r="HM16" s="58">
        <f t="shared" si="73"/>
        <v>1</v>
      </c>
      <c r="HN16" s="58">
        <f t="shared" si="73"/>
        <v>1</v>
      </c>
      <c r="HO16" s="58">
        <f t="shared" si="73"/>
        <v>1</v>
      </c>
      <c r="HP16" s="58">
        <f t="shared" si="73"/>
        <v>1</v>
      </c>
      <c r="HQ16" s="58">
        <f t="shared" si="73"/>
        <v>1</v>
      </c>
      <c r="HR16" s="59">
        <f t="shared" si="73"/>
        <v>1</v>
      </c>
      <c r="HS16" s="58">
        <f t="shared" si="73"/>
        <v>1</v>
      </c>
      <c r="HT16" s="58">
        <f t="shared" si="73"/>
        <v>1</v>
      </c>
      <c r="HU16" s="58">
        <f t="shared" si="73"/>
        <v>1</v>
      </c>
      <c r="HV16" s="58">
        <f t="shared" si="73"/>
        <v>1</v>
      </c>
      <c r="HW16" s="58">
        <f t="shared" si="73"/>
        <v>1</v>
      </c>
      <c r="HX16" s="58">
        <f t="shared" si="73"/>
        <v>1</v>
      </c>
      <c r="HY16" s="59">
        <f t="shared" si="73"/>
        <v>1</v>
      </c>
      <c r="HZ16" s="58">
        <f t="shared" si="73"/>
        <v>1</v>
      </c>
      <c r="IA16" s="58">
        <f t="shared" si="73"/>
        <v>1</v>
      </c>
      <c r="IB16" s="58">
        <f t="shared" si="73"/>
        <v>1</v>
      </c>
      <c r="IC16" s="58">
        <f t="shared" si="73"/>
        <v>1</v>
      </c>
      <c r="ID16" s="58">
        <f t="shared" si="73"/>
        <v>1</v>
      </c>
      <c r="IE16" s="58">
        <f t="shared" si="73"/>
        <v>1</v>
      </c>
      <c r="IF16" s="59">
        <f t="shared" si="73"/>
        <v>1</v>
      </c>
      <c r="IG16" s="58">
        <f t="shared" si="73"/>
        <v>1</v>
      </c>
      <c r="IH16" s="58">
        <f t="shared" si="73"/>
        <v>1</v>
      </c>
      <c r="II16" s="58">
        <f t="shared" si="73"/>
        <v>1</v>
      </c>
      <c r="IJ16" s="58">
        <f t="shared" si="73"/>
        <v>1</v>
      </c>
      <c r="IK16" s="58">
        <f t="shared" si="73"/>
        <v>1</v>
      </c>
      <c r="IL16" s="58">
        <f t="shared" si="73"/>
        <v>1</v>
      </c>
      <c r="IM16" s="59">
        <f t="shared" si="73"/>
        <v>1</v>
      </c>
      <c r="IN16" s="58">
        <f t="shared" si="73"/>
        <v>1</v>
      </c>
      <c r="IO16" s="58">
        <f t="shared" si="73"/>
        <v>1</v>
      </c>
      <c r="IP16" s="58">
        <f t="shared" si="73"/>
        <v>1</v>
      </c>
      <c r="IQ16" s="58">
        <f t="shared" si="73"/>
        <v>1</v>
      </c>
      <c r="IR16" s="58">
        <f t="shared" si="73"/>
        <v>1</v>
      </c>
      <c r="IS16" s="58">
        <f t="shared" si="73"/>
        <v>1</v>
      </c>
      <c r="IT16" s="59">
        <f t="shared" si="73"/>
        <v>1</v>
      </c>
      <c r="IU16" s="58">
        <f t="shared" si="73"/>
        <v>1</v>
      </c>
      <c r="IV16" s="58">
        <f t="shared" si="73"/>
        <v>1</v>
      </c>
      <c r="IW16" s="58">
        <f t="shared" si="73"/>
        <v>1</v>
      </c>
      <c r="IX16" s="58">
        <f t="shared" si="73"/>
        <v>1</v>
      </c>
      <c r="IY16" s="58">
        <f t="shared" ref="IY16:LJ16" si="74">IF(IY14&lt;1,IY4,IY4-IY5-IY6-IY7-IY8/IY14)/24</f>
        <v>1</v>
      </c>
      <c r="IZ16" s="58">
        <f t="shared" si="74"/>
        <v>1</v>
      </c>
      <c r="JA16" s="59">
        <f t="shared" si="74"/>
        <v>1</v>
      </c>
      <c r="JB16" s="58">
        <f t="shared" si="74"/>
        <v>1</v>
      </c>
      <c r="JC16" s="58">
        <f t="shared" si="74"/>
        <v>1</v>
      </c>
      <c r="JD16" s="58">
        <f t="shared" si="74"/>
        <v>1</v>
      </c>
      <c r="JE16" s="58">
        <f t="shared" si="74"/>
        <v>1</v>
      </c>
      <c r="JF16" s="58">
        <f t="shared" si="74"/>
        <v>1</v>
      </c>
      <c r="JG16" s="58">
        <f t="shared" si="74"/>
        <v>1</v>
      </c>
      <c r="JH16" s="59">
        <f t="shared" si="74"/>
        <v>1</v>
      </c>
      <c r="JI16" s="58">
        <f t="shared" si="74"/>
        <v>1</v>
      </c>
      <c r="JJ16" s="58">
        <f t="shared" si="74"/>
        <v>1</v>
      </c>
      <c r="JK16" s="58">
        <f t="shared" si="74"/>
        <v>1</v>
      </c>
      <c r="JL16" s="58">
        <f t="shared" si="74"/>
        <v>1</v>
      </c>
      <c r="JM16" s="58">
        <f t="shared" si="74"/>
        <v>1</v>
      </c>
      <c r="JN16" s="58">
        <f t="shared" si="74"/>
        <v>1</v>
      </c>
      <c r="JO16" s="59">
        <f t="shared" si="74"/>
        <v>1</v>
      </c>
      <c r="JP16" s="58">
        <f t="shared" si="74"/>
        <v>1</v>
      </c>
      <c r="JQ16" s="58">
        <f t="shared" si="74"/>
        <v>1</v>
      </c>
      <c r="JR16" s="58">
        <f t="shared" si="74"/>
        <v>1</v>
      </c>
      <c r="JS16" s="58">
        <f t="shared" si="74"/>
        <v>1</v>
      </c>
      <c r="JT16" s="58">
        <f t="shared" si="74"/>
        <v>1</v>
      </c>
      <c r="JU16" s="58">
        <f t="shared" si="74"/>
        <v>1</v>
      </c>
      <c r="JV16" s="59">
        <f t="shared" si="74"/>
        <v>1</v>
      </c>
      <c r="JW16" s="58">
        <f t="shared" si="74"/>
        <v>1</v>
      </c>
      <c r="JX16" s="58">
        <f t="shared" si="74"/>
        <v>1</v>
      </c>
      <c r="JY16" s="58">
        <f t="shared" si="74"/>
        <v>1</v>
      </c>
      <c r="JZ16" s="58">
        <f t="shared" si="74"/>
        <v>1</v>
      </c>
      <c r="KA16" s="58">
        <f t="shared" si="74"/>
        <v>1</v>
      </c>
      <c r="KB16" s="58">
        <f t="shared" si="74"/>
        <v>1</v>
      </c>
      <c r="KC16" s="59">
        <f t="shared" si="74"/>
        <v>1</v>
      </c>
      <c r="KD16" s="58">
        <f t="shared" si="74"/>
        <v>1</v>
      </c>
      <c r="KE16" s="58">
        <f t="shared" si="74"/>
        <v>1</v>
      </c>
      <c r="KF16" s="58">
        <f t="shared" si="74"/>
        <v>1</v>
      </c>
      <c r="KG16" s="58">
        <f t="shared" si="74"/>
        <v>1</v>
      </c>
      <c r="KH16" s="58">
        <f t="shared" si="74"/>
        <v>1</v>
      </c>
      <c r="KI16" s="58">
        <f t="shared" si="74"/>
        <v>1</v>
      </c>
      <c r="KJ16" s="59">
        <f t="shared" si="74"/>
        <v>1</v>
      </c>
      <c r="KK16" s="58">
        <f t="shared" si="74"/>
        <v>1</v>
      </c>
      <c r="KL16" s="58">
        <f t="shared" si="74"/>
        <v>1</v>
      </c>
      <c r="KM16" s="58">
        <f t="shared" si="74"/>
        <v>1</v>
      </c>
      <c r="KN16" s="58">
        <f t="shared" si="74"/>
        <v>1</v>
      </c>
      <c r="KO16" s="58">
        <f t="shared" si="74"/>
        <v>1</v>
      </c>
      <c r="KP16" s="58">
        <f t="shared" si="74"/>
        <v>1</v>
      </c>
      <c r="KQ16" s="59">
        <f t="shared" si="74"/>
        <v>1</v>
      </c>
      <c r="KR16" s="58">
        <f t="shared" si="74"/>
        <v>1</v>
      </c>
      <c r="KS16" s="58">
        <f t="shared" si="74"/>
        <v>1</v>
      </c>
      <c r="KT16" s="58">
        <f t="shared" si="74"/>
        <v>1</v>
      </c>
      <c r="KU16" s="58">
        <f t="shared" si="74"/>
        <v>1</v>
      </c>
      <c r="KV16" s="58">
        <f t="shared" si="74"/>
        <v>1</v>
      </c>
      <c r="KW16" s="58">
        <f t="shared" si="74"/>
        <v>1</v>
      </c>
      <c r="KX16" s="59">
        <f t="shared" si="74"/>
        <v>1</v>
      </c>
      <c r="KY16" s="58">
        <f t="shared" si="74"/>
        <v>1</v>
      </c>
      <c r="KZ16" s="58">
        <f t="shared" si="74"/>
        <v>1</v>
      </c>
      <c r="LA16" s="58">
        <f t="shared" si="74"/>
        <v>1</v>
      </c>
      <c r="LB16" s="58">
        <f t="shared" si="74"/>
        <v>1</v>
      </c>
      <c r="LC16" s="58">
        <f t="shared" si="74"/>
        <v>1</v>
      </c>
      <c r="LD16" s="58">
        <f t="shared" si="74"/>
        <v>1</v>
      </c>
      <c r="LE16" s="59">
        <f t="shared" si="74"/>
        <v>1</v>
      </c>
      <c r="LF16" s="58">
        <f t="shared" si="74"/>
        <v>1</v>
      </c>
      <c r="LG16" s="58">
        <f t="shared" si="74"/>
        <v>1</v>
      </c>
      <c r="LH16" s="58">
        <f t="shared" si="74"/>
        <v>1</v>
      </c>
      <c r="LI16" s="58">
        <f t="shared" si="74"/>
        <v>1</v>
      </c>
      <c r="LJ16" s="58">
        <f t="shared" si="74"/>
        <v>1</v>
      </c>
      <c r="LK16" s="58">
        <f t="shared" ref="LK16:NB16" si="75">IF(LK14&lt;1,LK4,LK4-LK5-LK6-LK7-LK8/LK14)/24</f>
        <v>1</v>
      </c>
      <c r="LL16" s="59">
        <f t="shared" si="75"/>
        <v>1</v>
      </c>
      <c r="LM16" s="58">
        <f t="shared" si="75"/>
        <v>1</v>
      </c>
      <c r="LN16" s="58">
        <f t="shared" si="75"/>
        <v>1</v>
      </c>
      <c r="LO16" s="58">
        <f t="shared" si="75"/>
        <v>1</v>
      </c>
      <c r="LP16" s="58">
        <f t="shared" si="75"/>
        <v>1</v>
      </c>
      <c r="LQ16" s="58">
        <f t="shared" si="75"/>
        <v>1</v>
      </c>
      <c r="LR16" s="58">
        <f t="shared" si="75"/>
        <v>1</v>
      </c>
      <c r="LS16" s="59">
        <f t="shared" si="75"/>
        <v>1</v>
      </c>
      <c r="LT16" s="58">
        <f t="shared" si="75"/>
        <v>1</v>
      </c>
      <c r="LU16" s="58">
        <f t="shared" si="75"/>
        <v>1</v>
      </c>
      <c r="LV16" s="58">
        <f t="shared" si="75"/>
        <v>1</v>
      </c>
      <c r="LW16" s="58">
        <f t="shared" si="75"/>
        <v>1</v>
      </c>
      <c r="LX16" s="58">
        <f t="shared" si="75"/>
        <v>1</v>
      </c>
      <c r="LY16" s="58">
        <f t="shared" si="75"/>
        <v>1</v>
      </c>
      <c r="LZ16" s="59">
        <f t="shared" si="75"/>
        <v>1</v>
      </c>
      <c r="MA16" s="58">
        <f t="shared" si="75"/>
        <v>1</v>
      </c>
      <c r="MB16" s="58">
        <f t="shared" si="75"/>
        <v>1</v>
      </c>
      <c r="MC16" s="58">
        <f t="shared" si="75"/>
        <v>1</v>
      </c>
      <c r="MD16" s="58">
        <f t="shared" si="75"/>
        <v>1</v>
      </c>
      <c r="ME16" s="58">
        <f t="shared" si="75"/>
        <v>1</v>
      </c>
      <c r="MF16" s="58">
        <f t="shared" si="75"/>
        <v>1</v>
      </c>
      <c r="MG16" s="59">
        <f t="shared" si="75"/>
        <v>1</v>
      </c>
      <c r="MH16" s="58">
        <f t="shared" si="75"/>
        <v>1</v>
      </c>
      <c r="MI16" s="58">
        <f t="shared" si="75"/>
        <v>1</v>
      </c>
      <c r="MJ16" s="58">
        <f t="shared" si="75"/>
        <v>1</v>
      </c>
      <c r="MK16" s="58">
        <f t="shared" si="75"/>
        <v>1</v>
      </c>
      <c r="ML16" s="58">
        <f t="shared" si="75"/>
        <v>1</v>
      </c>
      <c r="MM16" s="58">
        <f t="shared" si="75"/>
        <v>1</v>
      </c>
      <c r="MN16" s="59">
        <f t="shared" si="75"/>
        <v>1</v>
      </c>
      <c r="MO16" s="58">
        <f t="shared" si="75"/>
        <v>1</v>
      </c>
      <c r="MP16" s="58">
        <f t="shared" si="75"/>
        <v>1</v>
      </c>
      <c r="MQ16" s="58">
        <f t="shared" si="75"/>
        <v>1</v>
      </c>
      <c r="MR16" s="58">
        <f t="shared" si="75"/>
        <v>1</v>
      </c>
      <c r="MS16" s="58">
        <f t="shared" si="75"/>
        <v>1</v>
      </c>
      <c r="MT16" s="58">
        <f t="shared" si="75"/>
        <v>1</v>
      </c>
      <c r="MU16" s="59">
        <f t="shared" si="75"/>
        <v>1</v>
      </c>
      <c r="MV16" s="58">
        <f t="shared" si="75"/>
        <v>1</v>
      </c>
      <c r="MW16" s="58">
        <f t="shared" si="75"/>
        <v>1</v>
      </c>
      <c r="MX16" s="58">
        <f t="shared" si="75"/>
        <v>1</v>
      </c>
      <c r="MY16" s="58">
        <f t="shared" si="75"/>
        <v>1</v>
      </c>
      <c r="MZ16" s="58">
        <f t="shared" si="75"/>
        <v>1</v>
      </c>
      <c r="NA16" s="58">
        <f t="shared" si="75"/>
        <v>1</v>
      </c>
      <c r="NB16" s="59">
        <f t="shared" si="75"/>
        <v>1</v>
      </c>
    </row>
    <row r="17" spans="1:366" x14ac:dyDescent="0.2">
      <c r="A17" s="16"/>
      <c r="B17" s="57" t="s">
        <v>33</v>
      </c>
      <c r="C17" s="58">
        <f>IF(C15=0,0,C9/C15)</f>
        <v>0</v>
      </c>
      <c r="D17" s="58">
        <f t="shared" ref="D17:BO17" si="76">IF(D15=0,0,D9/D15)</f>
        <v>0</v>
      </c>
      <c r="E17" s="58">
        <f t="shared" si="76"/>
        <v>0</v>
      </c>
      <c r="F17" s="58">
        <f t="shared" si="76"/>
        <v>0</v>
      </c>
      <c r="G17" s="58">
        <f t="shared" si="76"/>
        <v>0</v>
      </c>
      <c r="H17" s="58">
        <f t="shared" si="76"/>
        <v>0</v>
      </c>
      <c r="I17" s="58">
        <f t="shared" si="76"/>
        <v>0</v>
      </c>
      <c r="J17" s="58">
        <f t="shared" si="76"/>
        <v>0</v>
      </c>
      <c r="K17" s="58">
        <f t="shared" si="76"/>
        <v>0</v>
      </c>
      <c r="L17" s="58">
        <f t="shared" si="76"/>
        <v>0</v>
      </c>
      <c r="M17" s="58">
        <f t="shared" si="76"/>
        <v>0</v>
      </c>
      <c r="N17" s="58">
        <f t="shared" si="76"/>
        <v>0</v>
      </c>
      <c r="O17" s="58">
        <f t="shared" si="76"/>
        <v>0</v>
      </c>
      <c r="P17" s="58">
        <f t="shared" si="76"/>
        <v>0</v>
      </c>
      <c r="Q17" s="58">
        <f t="shared" si="76"/>
        <v>0</v>
      </c>
      <c r="R17" s="58">
        <f t="shared" si="76"/>
        <v>0</v>
      </c>
      <c r="S17" s="58">
        <f t="shared" si="76"/>
        <v>0</v>
      </c>
      <c r="T17" s="58">
        <f t="shared" si="76"/>
        <v>0</v>
      </c>
      <c r="U17" s="58">
        <f t="shared" si="76"/>
        <v>0</v>
      </c>
      <c r="V17" s="58">
        <f t="shared" si="76"/>
        <v>0</v>
      </c>
      <c r="W17" s="58">
        <f t="shared" si="76"/>
        <v>0</v>
      </c>
      <c r="X17" s="58">
        <f t="shared" si="76"/>
        <v>0</v>
      </c>
      <c r="Y17" s="58">
        <f t="shared" si="76"/>
        <v>0</v>
      </c>
      <c r="Z17" s="58">
        <f t="shared" si="76"/>
        <v>0</v>
      </c>
      <c r="AA17" s="58">
        <f t="shared" si="76"/>
        <v>0</v>
      </c>
      <c r="AB17" s="58">
        <f t="shared" si="76"/>
        <v>0</v>
      </c>
      <c r="AC17" s="58">
        <f t="shared" si="76"/>
        <v>0</v>
      </c>
      <c r="AD17" s="58">
        <f t="shared" si="76"/>
        <v>0</v>
      </c>
      <c r="AE17" s="58">
        <f t="shared" si="76"/>
        <v>0</v>
      </c>
      <c r="AF17" s="58">
        <f t="shared" si="76"/>
        <v>0</v>
      </c>
      <c r="AG17" s="58">
        <f t="shared" si="76"/>
        <v>0</v>
      </c>
      <c r="AH17" s="58">
        <f t="shared" si="76"/>
        <v>0</v>
      </c>
      <c r="AI17" s="58">
        <f t="shared" si="76"/>
        <v>0</v>
      </c>
      <c r="AJ17" s="58">
        <f t="shared" si="76"/>
        <v>0</v>
      </c>
      <c r="AK17" s="58">
        <f t="shared" si="76"/>
        <v>0</v>
      </c>
      <c r="AL17" s="58">
        <f t="shared" si="76"/>
        <v>0</v>
      </c>
      <c r="AM17" s="58">
        <f t="shared" si="76"/>
        <v>0</v>
      </c>
      <c r="AN17" s="58">
        <f t="shared" si="76"/>
        <v>0</v>
      </c>
      <c r="AO17" s="58">
        <f t="shared" si="76"/>
        <v>0</v>
      </c>
      <c r="AP17" s="58">
        <f t="shared" si="76"/>
        <v>0</v>
      </c>
      <c r="AQ17" s="58">
        <f t="shared" si="76"/>
        <v>0</v>
      </c>
      <c r="AR17" s="58">
        <f t="shared" si="76"/>
        <v>0</v>
      </c>
      <c r="AS17" s="58">
        <f t="shared" si="76"/>
        <v>0</v>
      </c>
      <c r="AT17" s="58">
        <f t="shared" si="76"/>
        <v>0</v>
      </c>
      <c r="AU17" s="58">
        <f t="shared" si="76"/>
        <v>0</v>
      </c>
      <c r="AV17" s="58">
        <f t="shared" si="76"/>
        <v>0</v>
      </c>
      <c r="AW17" s="58">
        <f t="shared" si="76"/>
        <v>0</v>
      </c>
      <c r="AX17" s="58">
        <f t="shared" si="76"/>
        <v>0</v>
      </c>
      <c r="AY17" s="58">
        <f t="shared" si="76"/>
        <v>0</v>
      </c>
      <c r="AZ17" s="58">
        <f t="shared" si="76"/>
        <v>0</v>
      </c>
      <c r="BA17" s="58">
        <f t="shared" si="76"/>
        <v>0</v>
      </c>
      <c r="BB17" s="58">
        <f t="shared" si="76"/>
        <v>0</v>
      </c>
      <c r="BC17" s="58">
        <f t="shared" si="76"/>
        <v>0</v>
      </c>
      <c r="BD17" s="58">
        <f t="shared" si="76"/>
        <v>0</v>
      </c>
      <c r="BE17" s="58">
        <f t="shared" si="76"/>
        <v>0</v>
      </c>
      <c r="BF17" s="58">
        <f t="shared" si="76"/>
        <v>0</v>
      </c>
      <c r="BG17" s="58">
        <f t="shared" si="76"/>
        <v>0</v>
      </c>
      <c r="BH17" s="58">
        <f t="shared" si="76"/>
        <v>0</v>
      </c>
      <c r="BI17" s="58">
        <f t="shared" si="76"/>
        <v>0</v>
      </c>
      <c r="BJ17" s="58">
        <f t="shared" si="76"/>
        <v>0</v>
      </c>
      <c r="BK17" s="58">
        <f t="shared" si="76"/>
        <v>0</v>
      </c>
      <c r="BL17" s="58">
        <f t="shared" si="76"/>
        <v>0</v>
      </c>
      <c r="BM17" s="58">
        <f t="shared" si="76"/>
        <v>0</v>
      </c>
      <c r="BN17" s="58">
        <f t="shared" si="76"/>
        <v>0</v>
      </c>
      <c r="BO17" s="58">
        <f t="shared" si="76"/>
        <v>0</v>
      </c>
      <c r="BP17" s="58">
        <f t="shared" ref="BP17:EA17" si="77">IF(BP15=0,0,BP9/BP15)</f>
        <v>0</v>
      </c>
      <c r="BQ17" s="58">
        <f t="shared" si="77"/>
        <v>0</v>
      </c>
      <c r="BR17" s="58">
        <f t="shared" si="77"/>
        <v>0</v>
      </c>
      <c r="BS17" s="58">
        <f t="shared" si="77"/>
        <v>0</v>
      </c>
      <c r="BT17" s="58">
        <f t="shared" si="77"/>
        <v>0</v>
      </c>
      <c r="BU17" s="58">
        <f t="shared" si="77"/>
        <v>0</v>
      </c>
      <c r="BV17" s="58">
        <f t="shared" si="77"/>
        <v>0</v>
      </c>
      <c r="BW17" s="58">
        <f t="shared" si="77"/>
        <v>0</v>
      </c>
      <c r="BX17" s="58">
        <f t="shared" si="77"/>
        <v>0</v>
      </c>
      <c r="BY17" s="58">
        <f t="shared" si="77"/>
        <v>0</v>
      </c>
      <c r="BZ17" s="58">
        <f t="shared" si="77"/>
        <v>0</v>
      </c>
      <c r="CA17" s="58">
        <f t="shared" si="77"/>
        <v>0</v>
      </c>
      <c r="CB17" s="58">
        <f t="shared" si="77"/>
        <v>0</v>
      </c>
      <c r="CC17" s="58">
        <f t="shared" si="77"/>
        <v>0</v>
      </c>
      <c r="CD17" s="58">
        <f t="shared" si="77"/>
        <v>0</v>
      </c>
      <c r="CE17" s="58">
        <f t="shared" si="77"/>
        <v>0</v>
      </c>
      <c r="CF17" s="58">
        <f t="shared" si="77"/>
        <v>0</v>
      </c>
      <c r="CG17" s="58">
        <f t="shared" si="77"/>
        <v>0</v>
      </c>
      <c r="CH17" s="58">
        <f t="shared" si="77"/>
        <v>0</v>
      </c>
      <c r="CI17" s="58">
        <f t="shared" si="77"/>
        <v>0</v>
      </c>
      <c r="CJ17" s="58">
        <f t="shared" si="77"/>
        <v>0</v>
      </c>
      <c r="CK17" s="58">
        <f t="shared" si="77"/>
        <v>0</v>
      </c>
      <c r="CL17" s="58">
        <f t="shared" si="77"/>
        <v>0</v>
      </c>
      <c r="CM17" s="58">
        <f t="shared" si="77"/>
        <v>0</v>
      </c>
      <c r="CN17" s="58">
        <f t="shared" si="77"/>
        <v>0</v>
      </c>
      <c r="CO17" s="58">
        <f t="shared" si="77"/>
        <v>0</v>
      </c>
      <c r="CP17" s="58">
        <f t="shared" si="77"/>
        <v>0</v>
      </c>
      <c r="CQ17" s="58">
        <f t="shared" si="77"/>
        <v>0</v>
      </c>
      <c r="CR17" s="58">
        <f t="shared" si="77"/>
        <v>0</v>
      </c>
      <c r="CS17" s="58">
        <f t="shared" si="77"/>
        <v>0</v>
      </c>
      <c r="CT17" s="58">
        <f t="shared" si="77"/>
        <v>0</v>
      </c>
      <c r="CU17" s="58">
        <f t="shared" si="77"/>
        <v>0</v>
      </c>
      <c r="CV17" s="58">
        <f t="shared" si="77"/>
        <v>0</v>
      </c>
      <c r="CW17" s="58">
        <f t="shared" si="77"/>
        <v>0</v>
      </c>
      <c r="CX17" s="58">
        <f t="shared" si="77"/>
        <v>0</v>
      </c>
      <c r="CY17" s="58">
        <f t="shared" si="77"/>
        <v>0</v>
      </c>
      <c r="CZ17" s="58">
        <f t="shared" si="77"/>
        <v>0</v>
      </c>
      <c r="DA17" s="58">
        <f t="shared" si="77"/>
        <v>0</v>
      </c>
      <c r="DB17" s="58">
        <f t="shared" si="77"/>
        <v>0</v>
      </c>
      <c r="DC17" s="58">
        <f t="shared" si="77"/>
        <v>0</v>
      </c>
      <c r="DD17" s="58">
        <f t="shared" si="77"/>
        <v>0</v>
      </c>
      <c r="DE17" s="58">
        <f t="shared" si="77"/>
        <v>0</v>
      </c>
      <c r="DF17" s="58">
        <f t="shared" si="77"/>
        <v>0</v>
      </c>
      <c r="DG17" s="58">
        <f t="shared" si="77"/>
        <v>0</v>
      </c>
      <c r="DH17" s="58">
        <f t="shared" si="77"/>
        <v>0</v>
      </c>
      <c r="DI17" s="58">
        <f t="shared" si="77"/>
        <v>0</v>
      </c>
      <c r="DJ17" s="58">
        <f t="shared" si="77"/>
        <v>0</v>
      </c>
      <c r="DK17" s="58">
        <f t="shared" si="77"/>
        <v>0</v>
      </c>
      <c r="DL17" s="58">
        <f t="shared" si="77"/>
        <v>0</v>
      </c>
      <c r="DM17" s="58">
        <f t="shared" si="77"/>
        <v>0</v>
      </c>
      <c r="DN17" s="58">
        <f t="shared" si="77"/>
        <v>0</v>
      </c>
      <c r="DO17" s="58">
        <f t="shared" si="77"/>
        <v>0</v>
      </c>
      <c r="DP17" s="58">
        <f t="shared" si="77"/>
        <v>0</v>
      </c>
      <c r="DQ17" s="58">
        <f t="shared" si="77"/>
        <v>0</v>
      </c>
      <c r="DR17" s="58">
        <f t="shared" si="77"/>
        <v>0</v>
      </c>
      <c r="DS17" s="58">
        <f t="shared" si="77"/>
        <v>0</v>
      </c>
      <c r="DT17" s="58">
        <f t="shared" si="77"/>
        <v>0</v>
      </c>
      <c r="DU17" s="58">
        <f t="shared" si="77"/>
        <v>0</v>
      </c>
      <c r="DV17" s="58">
        <f t="shared" si="77"/>
        <v>0</v>
      </c>
      <c r="DW17" s="58">
        <f t="shared" si="77"/>
        <v>0</v>
      </c>
      <c r="DX17" s="58">
        <f t="shared" si="77"/>
        <v>0</v>
      </c>
      <c r="DY17" s="58">
        <f t="shared" si="77"/>
        <v>0</v>
      </c>
      <c r="DZ17" s="58">
        <f t="shared" si="77"/>
        <v>0</v>
      </c>
      <c r="EA17" s="58">
        <f t="shared" si="77"/>
        <v>0</v>
      </c>
      <c r="EB17" s="58">
        <f t="shared" ref="EB17:GM17" si="78">IF(EB15=0,0,EB9/EB15)</f>
        <v>0</v>
      </c>
      <c r="EC17" s="58">
        <f t="shared" si="78"/>
        <v>0</v>
      </c>
      <c r="ED17" s="58">
        <f t="shared" si="78"/>
        <v>0</v>
      </c>
      <c r="EE17" s="58">
        <f t="shared" si="78"/>
        <v>0</v>
      </c>
      <c r="EF17" s="58">
        <f t="shared" si="78"/>
        <v>0</v>
      </c>
      <c r="EG17" s="58">
        <f t="shared" si="78"/>
        <v>0</v>
      </c>
      <c r="EH17" s="58">
        <f t="shared" si="78"/>
        <v>0</v>
      </c>
      <c r="EI17" s="58">
        <f t="shared" si="78"/>
        <v>0</v>
      </c>
      <c r="EJ17" s="58">
        <f t="shared" si="78"/>
        <v>0</v>
      </c>
      <c r="EK17" s="58">
        <f t="shared" si="78"/>
        <v>0</v>
      </c>
      <c r="EL17" s="58">
        <f t="shared" si="78"/>
        <v>0</v>
      </c>
      <c r="EM17" s="58">
        <f t="shared" si="78"/>
        <v>0</v>
      </c>
      <c r="EN17" s="58">
        <f t="shared" si="78"/>
        <v>0</v>
      </c>
      <c r="EO17" s="58">
        <f t="shared" si="78"/>
        <v>0</v>
      </c>
      <c r="EP17" s="58">
        <f t="shared" si="78"/>
        <v>0</v>
      </c>
      <c r="EQ17" s="58">
        <f t="shared" si="78"/>
        <v>0</v>
      </c>
      <c r="ER17" s="58">
        <f t="shared" si="78"/>
        <v>0</v>
      </c>
      <c r="ES17" s="58">
        <f t="shared" si="78"/>
        <v>0</v>
      </c>
      <c r="ET17" s="58">
        <f t="shared" si="78"/>
        <v>0</v>
      </c>
      <c r="EU17" s="58">
        <f t="shared" si="78"/>
        <v>0</v>
      </c>
      <c r="EV17" s="58">
        <f t="shared" si="78"/>
        <v>0</v>
      </c>
      <c r="EW17" s="58">
        <f t="shared" si="78"/>
        <v>0</v>
      </c>
      <c r="EX17" s="58">
        <f t="shared" si="78"/>
        <v>0</v>
      </c>
      <c r="EY17" s="58">
        <f t="shared" si="78"/>
        <v>0</v>
      </c>
      <c r="EZ17" s="58">
        <f t="shared" si="78"/>
        <v>0</v>
      </c>
      <c r="FA17" s="58">
        <f t="shared" si="78"/>
        <v>0</v>
      </c>
      <c r="FB17" s="58">
        <f t="shared" si="78"/>
        <v>0</v>
      </c>
      <c r="FC17" s="58">
        <f t="shared" si="78"/>
        <v>0</v>
      </c>
      <c r="FD17" s="58">
        <f t="shared" si="78"/>
        <v>0</v>
      </c>
      <c r="FE17" s="58">
        <f t="shared" si="78"/>
        <v>0</v>
      </c>
      <c r="FF17" s="58">
        <f t="shared" si="78"/>
        <v>0</v>
      </c>
      <c r="FG17" s="58">
        <f t="shared" si="78"/>
        <v>0</v>
      </c>
      <c r="FH17" s="58">
        <f t="shared" si="78"/>
        <v>0</v>
      </c>
      <c r="FI17" s="58">
        <f t="shared" si="78"/>
        <v>0</v>
      </c>
      <c r="FJ17" s="58">
        <f t="shared" si="78"/>
        <v>0</v>
      </c>
      <c r="FK17" s="58">
        <f t="shared" si="78"/>
        <v>0</v>
      </c>
      <c r="FL17" s="58">
        <f t="shared" si="78"/>
        <v>0</v>
      </c>
      <c r="FM17" s="58">
        <f t="shared" si="78"/>
        <v>0</v>
      </c>
      <c r="FN17" s="58">
        <f t="shared" si="78"/>
        <v>0</v>
      </c>
      <c r="FO17" s="58">
        <f t="shared" si="78"/>
        <v>0</v>
      </c>
      <c r="FP17" s="58">
        <f t="shared" si="78"/>
        <v>0</v>
      </c>
      <c r="FQ17" s="58">
        <f t="shared" si="78"/>
        <v>0</v>
      </c>
      <c r="FR17" s="58">
        <f t="shared" si="78"/>
        <v>0</v>
      </c>
      <c r="FS17" s="58">
        <f t="shared" si="78"/>
        <v>0</v>
      </c>
      <c r="FT17" s="58">
        <f t="shared" si="78"/>
        <v>0</v>
      </c>
      <c r="FU17" s="58">
        <f t="shared" si="78"/>
        <v>0</v>
      </c>
      <c r="FV17" s="58">
        <f t="shared" si="78"/>
        <v>0</v>
      </c>
      <c r="FW17" s="58">
        <f t="shared" si="78"/>
        <v>0</v>
      </c>
      <c r="FX17" s="58">
        <f t="shared" si="78"/>
        <v>0</v>
      </c>
      <c r="FY17" s="58">
        <f t="shared" si="78"/>
        <v>0</v>
      </c>
      <c r="FZ17" s="58">
        <f t="shared" si="78"/>
        <v>0</v>
      </c>
      <c r="GA17" s="58">
        <f t="shared" si="78"/>
        <v>0</v>
      </c>
      <c r="GB17" s="58">
        <f t="shared" si="78"/>
        <v>0</v>
      </c>
      <c r="GC17" s="58">
        <f t="shared" si="78"/>
        <v>0</v>
      </c>
      <c r="GD17" s="58">
        <f t="shared" si="78"/>
        <v>0</v>
      </c>
      <c r="GE17" s="58">
        <f t="shared" si="78"/>
        <v>0</v>
      </c>
      <c r="GF17" s="58">
        <f t="shared" si="78"/>
        <v>0</v>
      </c>
      <c r="GG17" s="58">
        <f t="shared" si="78"/>
        <v>0</v>
      </c>
      <c r="GH17" s="58">
        <f t="shared" si="78"/>
        <v>0</v>
      </c>
      <c r="GI17" s="58">
        <f t="shared" si="78"/>
        <v>0</v>
      </c>
      <c r="GJ17" s="58">
        <f t="shared" si="78"/>
        <v>0</v>
      </c>
      <c r="GK17" s="58">
        <f t="shared" si="78"/>
        <v>0</v>
      </c>
      <c r="GL17" s="58">
        <f t="shared" si="78"/>
        <v>0</v>
      </c>
      <c r="GM17" s="58">
        <f t="shared" si="78"/>
        <v>0</v>
      </c>
      <c r="GN17" s="58">
        <f t="shared" ref="GN17:IY17" si="79">IF(GN15=0,0,GN9/GN15)</f>
        <v>0</v>
      </c>
      <c r="GO17" s="58">
        <f t="shared" si="79"/>
        <v>0</v>
      </c>
      <c r="GP17" s="58">
        <f t="shared" si="79"/>
        <v>0</v>
      </c>
      <c r="GQ17" s="58">
        <f t="shared" si="79"/>
        <v>0</v>
      </c>
      <c r="GR17" s="58">
        <f t="shared" si="79"/>
        <v>0</v>
      </c>
      <c r="GS17" s="58">
        <f t="shared" si="79"/>
        <v>0</v>
      </c>
      <c r="GT17" s="58">
        <f t="shared" si="79"/>
        <v>0</v>
      </c>
      <c r="GU17" s="58">
        <f t="shared" si="79"/>
        <v>0</v>
      </c>
      <c r="GV17" s="58">
        <f t="shared" si="79"/>
        <v>0</v>
      </c>
      <c r="GW17" s="58">
        <f t="shared" si="79"/>
        <v>0</v>
      </c>
      <c r="GX17" s="58">
        <f t="shared" si="79"/>
        <v>0</v>
      </c>
      <c r="GY17" s="58">
        <f t="shared" si="79"/>
        <v>0</v>
      </c>
      <c r="GZ17" s="58">
        <f t="shared" si="79"/>
        <v>0</v>
      </c>
      <c r="HA17" s="58">
        <f t="shared" si="79"/>
        <v>0</v>
      </c>
      <c r="HB17" s="58">
        <f t="shared" si="79"/>
        <v>0</v>
      </c>
      <c r="HC17" s="58">
        <f t="shared" si="79"/>
        <v>0</v>
      </c>
      <c r="HD17" s="58">
        <f t="shared" si="79"/>
        <v>0</v>
      </c>
      <c r="HE17" s="58">
        <f t="shared" si="79"/>
        <v>0</v>
      </c>
      <c r="HF17" s="58">
        <f t="shared" si="79"/>
        <v>0</v>
      </c>
      <c r="HG17" s="58">
        <f t="shared" si="79"/>
        <v>0</v>
      </c>
      <c r="HH17" s="58">
        <f t="shared" si="79"/>
        <v>0</v>
      </c>
      <c r="HI17" s="58">
        <f t="shared" si="79"/>
        <v>0</v>
      </c>
      <c r="HJ17" s="58">
        <f t="shared" si="79"/>
        <v>0</v>
      </c>
      <c r="HK17" s="58">
        <f t="shared" si="79"/>
        <v>0</v>
      </c>
      <c r="HL17" s="58">
        <f t="shared" si="79"/>
        <v>0</v>
      </c>
      <c r="HM17" s="58">
        <f t="shared" si="79"/>
        <v>0</v>
      </c>
      <c r="HN17" s="58">
        <f t="shared" si="79"/>
        <v>0</v>
      </c>
      <c r="HO17" s="58">
        <f t="shared" si="79"/>
        <v>0</v>
      </c>
      <c r="HP17" s="58">
        <f t="shared" si="79"/>
        <v>0</v>
      </c>
      <c r="HQ17" s="58">
        <f t="shared" si="79"/>
        <v>0</v>
      </c>
      <c r="HR17" s="58">
        <f t="shared" si="79"/>
        <v>0</v>
      </c>
      <c r="HS17" s="58">
        <f t="shared" si="79"/>
        <v>0</v>
      </c>
      <c r="HT17" s="58">
        <f t="shared" si="79"/>
        <v>0</v>
      </c>
      <c r="HU17" s="58">
        <f t="shared" si="79"/>
        <v>0</v>
      </c>
      <c r="HV17" s="58">
        <f t="shared" si="79"/>
        <v>0</v>
      </c>
      <c r="HW17" s="58">
        <f t="shared" si="79"/>
        <v>0</v>
      </c>
      <c r="HX17" s="58">
        <f t="shared" si="79"/>
        <v>0</v>
      </c>
      <c r="HY17" s="58">
        <f t="shared" si="79"/>
        <v>0</v>
      </c>
      <c r="HZ17" s="58">
        <f t="shared" si="79"/>
        <v>0</v>
      </c>
      <c r="IA17" s="58">
        <f t="shared" si="79"/>
        <v>0</v>
      </c>
      <c r="IB17" s="58">
        <f t="shared" si="79"/>
        <v>0</v>
      </c>
      <c r="IC17" s="58">
        <f t="shared" si="79"/>
        <v>0</v>
      </c>
      <c r="ID17" s="58">
        <f t="shared" si="79"/>
        <v>0</v>
      </c>
      <c r="IE17" s="58">
        <f t="shared" si="79"/>
        <v>0</v>
      </c>
      <c r="IF17" s="58">
        <f t="shared" si="79"/>
        <v>0</v>
      </c>
      <c r="IG17" s="58">
        <f t="shared" si="79"/>
        <v>0</v>
      </c>
      <c r="IH17" s="58">
        <f t="shared" si="79"/>
        <v>0</v>
      </c>
      <c r="II17" s="58">
        <f t="shared" si="79"/>
        <v>0</v>
      </c>
      <c r="IJ17" s="58">
        <f t="shared" si="79"/>
        <v>0</v>
      </c>
      <c r="IK17" s="58">
        <f t="shared" si="79"/>
        <v>0</v>
      </c>
      <c r="IL17" s="58">
        <f t="shared" si="79"/>
        <v>0</v>
      </c>
      <c r="IM17" s="58">
        <f t="shared" si="79"/>
        <v>0</v>
      </c>
      <c r="IN17" s="58">
        <f t="shared" si="79"/>
        <v>0</v>
      </c>
      <c r="IO17" s="58">
        <f t="shared" si="79"/>
        <v>0</v>
      </c>
      <c r="IP17" s="58">
        <f t="shared" si="79"/>
        <v>0</v>
      </c>
      <c r="IQ17" s="58">
        <f t="shared" si="79"/>
        <v>0</v>
      </c>
      <c r="IR17" s="58">
        <f t="shared" si="79"/>
        <v>0</v>
      </c>
      <c r="IS17" s="58">
        <f t="shared" si="79"/>
        <v>0</v>
      </c>
      <c r="IT17" s="58">
        <f t="shared" si="79"/>
        <v>0</v>
      </c>
      <c r="IU17" s="58">
        <f t="shared" si="79"/>
        <v>0</v>
      </c>
      <c r="IV17" s="58">
        <f t="shared" si="79"/>
        <v>0</v>
      </c>
      <c r="IW17" s="58">
        <f t="shared" si="79"/>
        <v>0</v>
      </c>
      <c r="IX17" s="58">
        <f t="shared" si="79"/>
        <v>0</v>
      </c>
      <c r="IY17" s="58">
        <f t="shared" si="79"/>
        <v>0</v>
      </c>
      <c r="IZ17" s="58">
        <f t="shared" ref="IZ17:LK17" si="80">IF(IZ15=0,0,IZ9/IZ15)</f>
        <v>0</v>
      </c>
      <c r="JA17" s="58">
        <f t="shared" si="80"/>
        <v>0</v>
      </c>
      <c r="JB17" s="58">
        <f t="shared" si="80"/>
        <v>0</v>
      </c>
      <c r="JC17" s="58">
        <f t="shared" si="80"/>
        <v>0</v>
      </c>
      <c r="JD17" s="58">
        <f t="shared" si="80"/>
        <v>0</v>
      </c>
      <c r="JE17" s="58">
        <f t="shared" si="80"/>
        <v>0</v>
      </c>
      <c r="JF17" s="58">
        <f t="shared" si="80"/>
        <v>0</v>
      </c>
      <c r="JG17" s="58">
        <f t="shared" si="80"/>
        <v>0</v>
      </c>
      <c r="JH17" s="58">
        <f t="shared" si="80"/>
        <v>0</v>
      </c>
      <c r="JI17" s="58">
        <f t="shared" si="80"/>
        <v>0</v>
      </c>
      <c r="JJ17" s="58">
        <f t="shared" si="80"/>
        <v>0</v>
      </c>
      <c r="JK17" s="58">
        <f t="shared" si="80"/>
        <v>0</v>
      </c>
      <c r="JL17" s="58">
        <f t="shared" si="80"/>
        <v>0</v>
      </c>
      <c r="JM17" s="58">
        <f t="shared" si="80"/>
        <v>0</v>
      </c>
      <c r="JN17" s="58">
        <f t="shared" si="80"/>
        <v>0</v>
      </c>
      <c r="JO17" s="58">
        <f t="shared" si="80"/>
        <v>0</v>
      </c>
      <c r="JP17" s="58">
        <f t="shared" si="80"/>
        <v>0</v>
      </c>
      <c r="JQ17" s="58">
        <f t="shared" si="80"/>
        <v>0</v>
      </c>
      <c r="JR17" s="58">
        <f t="shared" si="80"/>
        <v>0</v>
      </c>
      <c r="JS17" s="58">
        <f t="shared" si="80"/>
        <v>0</v>
      </c>
      <c r="JT17" s="58">
        <f t="shared" si="80"/>
        <v>0</v>
      </c>
      <c r="JU17" s="58">
        <f t="shared" si="80"/>
        <v>0</v>
      </c>
      <c r="JV17" s="58">
        <f t="shared" si="80"/>
        <v>0</v>
      </c>
      <c r="JW17" s="58">
        <f t="shared" si="80"/>
        <v>0</v>
      </c>
      <c r="JX17" s="58">
        <f t="shared" si="80"/>
        <v>0</v>
      </c>
      <c r="JY17" s="58">
        <f t="shared" si="80"/>
        <v>0</v>
      </c>
      <c r="JZ17" s="58">
        <f t="shared" si="80"/>
        <v>0</v>
      </c>
      <c r="KA17" s="58">
        <f t="shared" si="80"/>
        <v>0</v>
      </c>
      <c r="KB17" s="58">
        <f t="shared" si="80"/>
        <v>0</v>
      </c>
      <c r="KC17" s="58">
        <f t="shared" si="80"/>
        <v>0</v>
      </c>
      <c r="KD17" s="58">
        <f t="shared" si="80"/>
        <v>0</v>
      </c>
      <c r="KE17" s="58">
        <f t="shared" si="80"/>
        <v>0</v>
      </c>
      <c r="KF17" s="58">
        <f t="shared" si="80"/>
        <v>0</v>
      </c>
      <c r="KG17" s="58">
        <f t="shared" si="80"/>
        <v>0</v>
      </c>
      <c r="KH17" s="58">
        <f t="shared" si="80"/>
        <v>0</v>
      </c>
      <c r="KI17" s="58">
        <f t="shared" si="80"/>
        <v>0</v>
      </c>
      <c r="KJ17" s="58">
        <f t="shared" si="80"/>
        <v>0</v>
      </c>
      <c r="KK17" s="58">
        <f t="shared" si="80"/>
        <v>0</v>
      </c>
      <c r="KL17" s="58">
        <f t="shared" si="80"/>
        <v>0</v>
      </c>
      <c r="KM17" s="58">
        <f t="shared" si="80"/>
        <v>0</v>
      </c>
      <c r="KN17" s="58">
        <f t="shared" si="80"/>
        <v>0</v>
      </c>
      <c r="KO17" s="58">
        <f t="shared" si="80"/>
        <v>0</v>
      </c>
      <c r="KP17" s="58">
        <f t="shared" si="80"/>
        <v>0</v>
      </c>
      <c r="KQ17" s="58">
        <f t="shared" si="80"/>
        <v>0</v>
      </c>
      <c r="KR17" s="58">
        <f t="shared" si="80"/>
        <v>0</v>
      </c>
      <c r="KS17" s="58">
        <f t="shared" si="80"/>
        <v>0</v>
      </c>
      <c r="KT17" s="58">
        <f t="shared" si="80"/>
        <v>0</v>
      </c>
      <c r="KU17" s="58">
        <f t="shared" si="80"/>
        <v>0</v>
      </c>
      <c r="KV17" s="58">
        <f t="shared" si="80"/>
        <v>0</v>
      </c>
      <c r="KW17" s="58">
        <f t="shared" si="80"/>
        <v>0</v>
      </c>
      <c r="KX17" s="58">
        <f t="shared" si="80"/>
        <v>0</v>
      </c>
      <c r="KY17" s="58">
        <f t="shared" si="80"/>
        <v>0</v>
      </c>
      <c r="KZ17" s="58">
        <f t="shared" si="80"/>
        <v>0</v>
      </c>
      <c r="LA17" s="58">
        <f t="shared" si="80"/>
        <v>0</v>
      </c>
      <c r="LB17" s="58">
        <f t="shared" si="80"/>
        <v>0</v>
      </c>
      <c r="LC17" s="58">
        <f t="shared" si="80"/>
        <v>0</v>
      </c>
      <c r="LD17" s="58">
        <f t="shared" si="80"/>
        <v>0</v>
      </c>
      <c r="LE17" s="58">
        <f t="shared" si="80"/>
        <v>0</v>
      </c>
      <c r="LF17" s="58">
        <f t="shared" si="80"/>
        <v>0</v>
      </c>
      <c r="LG17" s="58">
        <f t="shared" si="80"/>
        <v>0</v>
      </c>
      <c r="LH17" s="58">
        <f t="shared" si="80"/>
        <v>0</v>
      </c>
      <c r="LI17" s="58">
        <f t="shared" si="80"/>
        <v>0</v>
      </c>
      <c r="LJ17" s="58">
        <f t="shared" si="80"/>
        <v>0</v>
      </c>
      <c r="LK17" s="58">
        <f t="shared" si="80"/>
        <v>0</v>
      </c>
      <c r="LL17" s="58">
        <f t="shared" ref="LL17:NB17" si="81">IF(LL15=0,0,LL9/LL15)</f>
        <v>0</v>
      </c>
      <c r="LM17" s="58">
        <f t="shared" si="81"/>
        <v>0</v>
      </c>
      <c r="LN17" s="58">
        <f t="shared" si="81"/>
        <v>0</v>
      </c>
      <c r="LO17" s="58">
        <f t="shared" si="81"/>
        <v>0</v>
      </c>
      <c r="LP17" s="58">
        <f t="shared" si="81"/>
        <v>0</v>
      </c>
      <c r="LQ17" s="58">
        <f t="shared" si="81"/>
        <v>0</v>
      </c>
      <c r="LR17" s="58">
        <f t="shared" si="81"/>
        <v>0</v>
      </c>
      <c r="LS17" s="58">
        <f t="shared" si="81"/>
        <v>0</v>
      </c>
      <c r="LT17" s="58">
        <f t="shared" si="81"/>
        <v>0</v>
      </c>
      <c r="LU17" s="58">
        <f t="shared" si="81"/>
        <v>0</v>
      </c>
      <c r="LV17" s="58">
        <f t="shared" si="81"/>
        <v>0</v>
      </c>
      <c r="LW17" s="58">
        <f t="shared" si="81"/>
        <v>0</v>
      </c>
      <c r="LX17" s="58">
        <f t="shared" si="81"/>
        <v>0</v>
      </c>
      <c r="LY17" s="58">
        <f t="shared" si="81"/>
        <v>0</v>
      </c>
      <c r="LZ17" s="58">
        <f t="shared" si="81"/>
        <v>0</v>
      </c>
      <c r="MA17" s="58">
        <f t="shared" si="81"/>
        <v>0</v>
      </c>
      <c r="MB17" s="58">
        <f t="shared" si="81"/>
        <v>0</v>
      </c>
      <c r="MC17" s="58">
        <f t="shared" si="81"/>
        <v>0</v>
      </c>
      <c r="MD17" s="58">
        <f t="shared" si="81"/>
        <v>0</v>
      </c>
      <c r="ME17" s="58">
        <f t="shared" si="81"/>
        <v>0</v>
      </c>
      <c r="MF17" s="58">
        <f t="shared" si="81"/>
        <v>0</v>
      </c>
      <c r="MG17" s="58">
        <f t="shared" si="81"/>
        <v>0</v>
      </c>
      <c r="MH17" s="58">
        <f t="shared" si="81"/>
        <v>0</v>
      </c>
      <c r="MI17" s="58">
        <f t="shared" si="81"/>
        <v>0</v>
      </c>
      <c r="MJ17" s="58">
        <f t="shared" si="81"/>
        <v>0</v>
      </c>
      <c r="MK17" s="58">
        <f t="shared" si="81"/>
        <v>0</v>
      </c>
      <c r="ML17" s="58">
        <f t="shared" si="81"/>
        <v>0</v>
      </c>
      <c r="MM17" s="58">
        <f t="shared" si="81"/>
        <v>0</v>
      </c>
      <c r="MN17" s="58">
        <f t="shared" si="81"/>
        <v>0</v>
      </c>
      <c r="MO17" s="58">
        <f t="shared" si="81"/>
        <v>0</v>
      </c>
      <c r="MP17" s="58">
        <f t="shared" si="81"/>
        <v>0</v>
      </c>
      <c r="MQ17" s="58">
        <f t="shared" si="81"/>
        <v>0</v>
      </c>
      <c r="MR17" s="58">
        <f t="shared" si="81"/>
        <v>0</v>
      </c>
      <c r="MS17" s="58">
        <f t="shared" si="81"/>
        <v>0</v>
      </c>
      <c r="MT17" s="58">
        <f t="shared" si="81"/>
        <v>0</v>
      </c>
      <c r="MU17" s="58">
        <f t="shared" si="81"/>
        <v>0</v>
      </c>
      <c r="MV17" s="58">
        <f t="shared" si="81"/>
        <v>0</v>
      </c>
      <c r="MW17" s="58">
        <f t="shared" si="81"/>
        <v>0</v>
      </c>
      <c r="MX17" s="58">
        <f t="shared" si="81"/>
        <v>0</v>
      </c>
      <c r="MY17" s="58">
        <f t="shared" si="81"/>
        <v>0</v>
      </c>
      <c r="MZ17" s="58">
        <f t="shared" si="81"/>
        <v>0</v>
      </c>
      <c r="NA17" s="58">
        <f t="shared" si="81"/>
        <v>0</v>
      </c>
      <c r="NB17" s="58">
        <f t="shared" si="81"/>
        <v>0</v>
      </c>
    </row>
    <row r="18" spans="1:366" x14ac:dyDescent="0.2">
      <c r="A18" s="16"/>
      <c r="B18" s="57"/>
      <c r="C18" s="58" t="str" cm="1">
        <f t="array" ref="C18">ListComments(C4:C17)</f>
        <v>No outages (Normal operation).</v>
      </c>
      <c r="D18" s="58" t="str" cm="1">
        <f t="array" ref="D18">ListComments(D4:D17)</f>
        <v>No outages (Normal operation).</v>
      </c>
      <c r="E18" s="58" t="str" cm="1">
        <f t="array" ref="E18">ListComments(E4:E17)</f>
        <v>No outages (Normal operation).</v>
      </c>
      <c r="F18" s="58" t="str" cm="1">
        <f t="array" ref="F18">ListComments(F4:F17)</f>
        <v>No outages (Normal operation).</v>
      </c>
      <c r="G18" s="58" t="str" cm="1">
        <f t="array" ref="G18">ListComments(G4:G17)</f>
        <v>No outages (Normal operation).</v>
      </c>
      <c r="H18" s="58" t="str" cm="1">
        <f t="array" ref="H18">ListComments(H4:H17)</f>
        <v>No outages (Normal operation).</v>
      </c>
      <c r="I18" s="58" t="str" cm="1">
        <f t="array" ref="I18">ListComments(I4:I17)</f>
        <v>No outages (Normal operation).</v>
      </c>
      <c r="J18" s="58" t="str" cm="1">
        <f t="array" ref="J18">ListComments(J4:J17)</f>
        <v>No outages (Normal operation).</v>
      </c>
      <c r="K18" s="58" t="str" cm="1">
        <f t="array" ref="K18">ListComments(K4:K17)</f>
        <v>No outages (Normal operation).</v>
      </c>
      <c r="L18" s="58" t="str" cm="1">
        <f t="array" ref="L18">ListComments(L4:L17)</f>
        <v xml:space="preserve">Wahyu Setia Djati:
LGS#1 put on to SNL due to split to FCE grid_x000D_
</v>
      </c>
      <c r="M18" s="58" t="str" cm="1">
        <f t="array" ref="M18">ListComments(M4:M17)</f>
        <v xml:space="preserve">Wahyu Setia Djati:
LGS#1 shut down for Check MTX Winding Temp. X1 sensor erratic &amp; Replaced Filter 
Gen. Carbon Dust Extractor Fan. During FCE#4 PM check 4 hrs. _x000D_
</v>
      </c>
      <c r="N18" s="58" t="str" cm="1">
        <f t="array" ref="N18">ListComments(N4:N17)</f>
        <v>No outages (Normal operation).</v>
      </c>
      <c r="O18" s="58" t="str" cm="1">
        <f t="array" ref="O18">ListComments(O4:O17)</f>
        <v>No outages (Normal operation).</v>
      </c>
      <c r="P18" s="58" t="str" cm="1">
        <f t="array" ref="P18">ListComments(P4:P17)</f>
        <v>No outages (Normal operation).</v>
      </c>
      <c r="Q18" s="58" t="str" cm="1">
        <f t="array" ref="Q18">ListComments(Q4:Q17)</f>
        <v>No outages (Normal operation).</v>
      </c>
      <c r="R18" s="58" t="str" cm="1">
        <f t="array" ref="R18">ListComments(R4:R17)</f>
        <v>No outages (Normal operation).</v>
      </c>
      <c r="S18" s="58" t="str" cm="1">
        <f t="array" ref="S18">ListComments(S4:S17)</f>
        <v>No outages (Normal operation).</v>
      </c>
      <c r="T18" s="58" t="str" cm="1">
        <f t="array" ref="T18">ListComments(T4:T17)</f>
        <v>No outages (Normal operation).</v>
      </c>
      <c r="U18" s="58" t="str" cm="1">
        <f t="array" ref="U18">ListComments(U4:U17)</f>
        <v>No outages (Normal operation).</v>
      </c>
      <c r="V18" s="58" t="str" cm="1">
        <f t="array" ref="V18">ListComments(V4:V17)</f>
        <v>No outages (Normal operation).</v>
      </c>
      <c r="W18" s="58" t="str" cm="1">
        <f t="array" ref="W18">ListComments(W4:W17)</f>
        <v>No outages (Normal operation).</v>
      </c>
      <c r="X18" s="58" t="str" cm="1">
        <f t="array" ref="X18">ListComments(X4:X17)</f>
        <v xml:space="preserve">Wahyu Setia Djati:
LGS#1 put on SNL due to prepare split to Auxiliary grid// LGS#2._x000D_
</v>
      </c>
      <c r="Y18" s="58" t="str" cm="1">
        <f t="array" ref="Y18">ListComments(Y4:Y17)</f>
        <v>No outages (Normal operation).</v>
      </c>
      <c r="Z18" s="58" t="str" cm="1">
        <f t="array" ref="Z18">ListComments(Z4:Z17)</f>
        <v>No outages (Normal operation).</v>
      </c>
      <c r="AA18" s="58" t="str" cm="1">
        <f t="array" ref="AA18">ListComments(AA4:AA17)</f>
        <v>No outages (Normal operation).</v>
      </c>
      <c r="AB18" s="58" t="str" cm="1">
        <f t="array" ref="AB18">ListComments(AB4:AB17)</f>
        <v>No outages (Normal operation).</v>
      </c>
      <c r="AC18" s="58" t="str" cm="1">
        <f t="array" ref="AC18">ListComments(AC4:AC17)</f>
        <v>No outages (Normal operation).</v>
      </c>
      <c r="AD18" s="58" t="str" cm="1">
        <f t="array" ref="AD18">ListComments(AD4:AD17)</f>
        <v>No outages (Normal operation).</v>
      </c>
      <c r="AE18" s="58" t="str" cm="1">
        <f t="array" ref="AE18">ListComments(AE4:AE17)</f>
        <v>No outages (Normal operation).</v>
      </c>
      <c r="AF18" s="58" t="str" cm="1">
        <f t="array" ref="AF18">ListComments(AF4:AF17)</f>
        <v>No outages (Normal operation).</v>
      </c>
      <c r="AG18" s="58" t="str" cm="1">
        <f t="array" ref="AG18">ListComments(AG4:AG17)</f>
        <v>No outages (Normal operation).</v>
      </c>
      <c r="AH18" s="58" t="str" cm="1">
        <f t="array" ref="AH18">ListComments(AH4:AH17)</f>
        <v>No outages (Normal operation).</v>
      </c>
      <c r="AI18" s="58" t="str" cm="1">
        <f t="array" ref="AI18">ListComments(AI4:AI17)</f>
        <v>No outages (Normal operation).</v>
      </c>
      <c r="AJ18" s="58" t="str" cm="1">
        <f t="array" ref="AJ18">ListComments(AJ4:AJ17)</f>
        <v>No outages (Normal operation).</v>
      </c>
      <c r="AK18" s="58" t="str" cm="1">
        <f t="array" ref="AK18">ListComments(AK4:AK17)</f>
        <v>No outages (Normal operation).</v>
      </c>
      <c r="AL18" s="58" t="str" cm="1">
        <f t="array" ref="AL18">ListComments(AL4:AL17)</f>
        <v>No outages (Normal operation).</v>
      </c>
      <c r="AM18" s="58" t="str" cm="1">
        <f t="array" ref="AM18">ListComments(AM4:AM17)</f>
        <v>No outages (Normal operation).</v>
      </c>
      <c r="AN18" s="58" t="str" cm="1">
        <f t="array" ref="AN18">ListComments(AN4:AN17)</f>
        <v>No outages (Normal operation).</v>
      </c>
      <c r="AO18" s="58" t="str" cm="1">
        <f t="array" ref="AO18">ListComments(AO4:AO17)</f>
        <v>No outages (Normal operation).</v>
      </c>
      <c r="AP18" s="58" t="str" cm="1">
        <f t="array" ref="AP18">ListComments(AP4:AP17)</f>
        <v>No outages (Normal operation).</v>
      </c>
      <c r="AQ18" s="58" t="str" cm="1">
        <f t="array" ref="AQ18">ListComments(AQ4:AQ17)</f>
        <v>No outages (Normal operation).</v>
      </c>
      <c r="AR18" s="58" t="str" cm="1">
        <f t="array" ref="AR18">ListComments(AR4:AR17)</f>
        <v>No outages (Normal operation).</v>
      </c>
      <c r="AS18" s="58" t="str" cm="1">
        <f t="array" ref="AS18">ListComments(AS4:AS17)</f>
        <v>No outages (Normal operation).</v>
      </c>
      <c r="AT18" s="58" t="str" cm="1">
        <f t="array" ref="AT18">ListComments(AT4:AT17)</f>
        <v>No outages (Normal operation).</v>
      </c>
      <c r="AU18" s="58" t="str" cm="1">
        <f t="array" ref="AU18">ListComments(AU4:AU17)</f>
        <v>No outages (Normal operation).</v>
      </c>
      <c r="AV18" s="58" t="str" cm="1">
        <f t="array" ref="AV18">ListComments(AV4:AV17)</f>
        <v>No outages (Normal operation).</v>
      </c>
      <c r="AW18" s="58" t="str" cm="1">
        <f t="array" ref="AW18">ListComments(AW4:AW17)</f>
        <v>No outages (Normal operation).</v>
      </c>
      <c r="AX18" s="58" t="str" cm="1">
        <f t="array" ref="AX18">ListComments(AX4:AX17)</f>
        <v>No outages (Normal operation).</v>
      </c>
      <c r="AY18" s="58" t="str" cm="1">
        <f t="array" ref="AY18">ListComments(AY4:AY17)</f>
        <v>No outages (Normal operation).</v>
      </c>
      <c r="AZ18" s="58" t="str" cm="1">
        <f t="array" ref="AZ18">ListComments(AZ4:AZ17)</f>
        <v>No outages (Normal operation).</v>
      </c>
      <c r="BA18" s="58" t="str" cm="1">
        <f t="array" ref="BA18">ListComments(BA4:BA17)</f>
        <v>No outages (Normal operation).</v>
      </c>
      <c r="BB18" s="58" t="str" cm="1">
        <f t="array" ref="BB18">ListComments(BB4:BB17)</f>
        <v>No outages (Normal operation).</v>
      </c>
      <c r="BC18" s="58" t="str" cm="1">
        <f t="array" ref="BC18">ListComments(BC4:BC17)</f>
        <v>No outages (Normal operation).</v>
      </c>
      <c r="BD18" s="58" t="str" cm="1">
        <f t="array" ref="BD18">ListComments(BD4:BD17)</f>
        <v xml:space="preserve">Wahyu Setia Djati:
Hydro to FCE’s Grid Total Blackout occurred due to A1-G1 CB opened, LGS#1 suddenly trip by 
unknown reason then followed A1-G2, A1-G3; BLB 52-G1, 52-G2; KRB 52-G1, 52-G2 CB’s opened. _x000D_
</v>
      </c>
      <c r="BE18" s="58" t="str" cm="1">
        <f t="array" ref="BE18">ListComments(BE4:BE17)</f>
        <v>No outages (Normal operation).</v>
      </c>
      <c r="BF18" s="58" t="str" cm="1">
        <f t="array" ref="BF18">ListComments(BF4:BF17)</f>
        <v>No outages (Normal operation).</v>
      </c>
      <c r="BG18" s="58" t="str" cm="1">
        <f t="array" ref="BG18">ListComments(BG4:BG17)</f>
        <v>No outages (Normal operation).</v>
      </c>
      <c r="BH18" s="58" t="str" cm="1">
        <f t="array" ref="BH18">ListComments(BH4:BH17)</f>
        <v>No outages (Normal operation).</v>
      </c>
      <c r="BI18" s="58" t="str" cm="1">
        <f t="array" ref="BI18">ListComments(BI4:BI17)</f>
        <v>No outages (Normal operation).</v>
      </c>
      <c r="BJ18" s="58" t="str" cm="1">
        <f t="array" ref="BJ18">ListComments(BJ4:BJ17)</f>
        <v>No outages (Normal operation).</v>
      </c>
      <c r="BK18" s="58" t="str" cm="1">
        <f t="array" ref="BK18">ListComments(BK4:BK17)</f>
        <v>No outages (Normal operation).</v>
      </c>
      <c r="BL18" s="58" t="str" cm="1">
        <f t="array" ref="BL18">ListComments(BL4:BL17)</f>
        <v>No outages (Normal operation).</v>
      </c>
      <c r="BM18" s="58" t="str" cm="1">
        <f t="array" ref="BM18">ListComments(BM4:BM17)</f>
        <v>No outages (Normal operation).</v>
      </c>
      <c r="BN18" s="58" t="str" cm="1">
        <f t="array" ref="BN18">ListComments(BN4:BN17)</f>
        <v>No outages (Normal operation).</v>
      </c>
      <c r="BO18" s="58" t="str" cm="1">
        <f t="array" ref="BO18">ListComments(BO4:BO17)</f>
        <v>No outages (Normal operation).</v>
      </c>
      <c r="BP18" s="58" t="str" cm="1">
        <f t="array" ref="BP18">ListComments(BP4:BP17)</f>
        <v>No outages (Normal operation).</v>
      </c>
      <c r="BQ18" s="58" t="str" cm="1">
        <f t="array" ref="BQ18">ListComments(BQ4:BQ17)</f>
        <v xml:space="preserve">Wahyu Setia Djati:
LGS#1 standby for switching to FCE’s grid_x000D_
</v>
      </c>
      <c r="BR18" s="58" t="str" cm="1">
        <f t="array" ref="BR18">ListComments(BR4:BR17)</f>
        <v>No outages (Normal operation).</v>
      </c>
      <c r="BS18" s="58" t="str" cm="1">
        <f t="array" ref="BS18">ListComments(BS4:BS17)</f>
        <v xml:space="preserve">Wahyu Setia Djati:
LGS#1 standby SNL for split to aux.grid via bus A12//Line#1_x000D_
</v>
      </c>
      <c r="BT18" s="58" t="str" cm="1">
        <f t="array" ref="BT18">ListComments(BT4:BT17)</f>
        <v>No outages (Normal operation).</v>
      </c>
      <c r="BU18" s="58" t="str" cm="1">
        <f t="array" ref="BU18">ListComments(BU4:BU17)</f>
        <v>No outages (Normal operation).</v>
      </c>
      <c r="BV18" s="58" t="str" cm="1">
        <f t="array" ref="BV18">ListComments(BV4:BV17)</f>
        <v>No outages (Normal operation).</v>
      </c>
      <c r="BW18" s="58" t="str" cm="1">
        <f t="array" ref="BW18">ListComments(BW4:BW17)</f>
        <v>No outages (Normal operation).</v>
      </c>
      <c r="BX18" s="58" t="str" cm="1">
        <f t="array" ref="BX18">ListComments(BX4:BX17)</f>
        <v>No outages (Normal operation).</v>
      </c>
      <c r="BY18" s="58" t="str" cm="1">
        <f t="array" ref="BY18">ListComments(BY4:BY17)</f>
        <v>No outages (Normal operation).</v>
      </c>
      <c r="BZ18" s="58" t="str" cm="1">
        <f t="array" ref="BZ18">ListComments(BZ4:BZ17)</f>
        <v>No outages (Normal operation).</v>
      </c>
      <c r="CA18" s="58" t="str" cm="1">
        <f t="array" ref="CA18">ListComments(CA4:CA17)</f>
        <v>No outages (Normal operation).</v>
      </c>
      <c r="CB18" s="58" t="str" cm="1">
        <f t="array" ref="CB18">ListComments(CB4:CB17)</f>
        <v>No outages (Normal operation).</v>
      </c>
      <c r="CC18" s="58" t="str" cm="1">
        <f t="array" ref="CC18">ListComments(CC4:CC17)</f>
        <v>No outages (Normal operation).</v>
      </c>
      <c r="CD18" s="58" t="str" cm="1">
        <f t="array" ref="CD18">ListComments(CD4:CD17)</f>
        <v>No outages (Normal operation).</v>
      </c>
      <c r="CE18" s="58" t="str" cm="1">
        <f t="array" ref="CE18">ListComments(CE4:CE17)</f>
        <v>No outages (Normal operation).</v>
      </c>
      <c r="CF18" s="58" t="str" cm="1">
        <f t="array" ref="CF18">ListComments(CF4:CF17)</f>
        <v>No outages (Normal operation).</v>
      </c>
      <c r="CG18" s="58" t="str" cm="1">
        <f t="array" ref="CG18">ListComments(CG4:CG17)</f>
        <v>No outages (Normal operation).</v>
      </c>
      <c r="CH18" s="58" t="str" cm="1">
        <f t="array" ref="CH18">ListComments(CH4:CH17)</f>
        <v>No outages (Normal operation).</v>
      </c>
      <c r="CI18" s="58" t="str" cm="1">
        <f t="array" ref="CI18">ListComments(CI4:CI17)</f>
        <v>No outages (Normal operation).</v>
      </c>
      <c r="CJ18" s="58" t="str" cm="1">
        <f t="array" ref="CJ18">ListComments(CJ4:CJ17)</f>
        <v>No outages (Normal operation).</v>
      </c>
      <c r="CK18" s="58" t="str" cm="1">
        <f t="array" ref="CK18">ListComments(CK4:CK17)</f>
        <v>No outages (Normal operation).</v>
      </c>
      <c r="CL18" s="58" t="str" cm="1">
        <f t="array" ref="CL18">ListComments(CL4:CL17)</f>
        <v>No outages (Normal operation).</v>
      </c>
      <c r="CM18" s="58" t="str" cm="1">
        <f t="array" ref="CM18">ListComments(CM4:CM17)</f>
        <v>No outages (Normal operation).</v>
      </c>
      <c r="CN18" s="58" t="str" cm="1">
        <f t="array" ref="CN18">ListComments(CN4:CN17)</f>
        <v>No outages (Normal operation).</v>
      </c>
      <c r="CO18" s="58" t="str" cm="1">
        <f t="array" ref="CO18">ListComments(CO4:CO17)</f>
        <v>No outages (Normal operation).</v>
      </c>
      <c r="CP18" s="58" t="str" cm="1">
        <f t="array" ref="CP18">ListComments(CP4:CP17)</f>
        <v>No outages (Normal operation).</v>
      </c>
      <c r="CQ18" s="58" t="str" cm="1">
        <f t="array" ref="CQ18">ListComments(CQ4:CQ17)</f>
        <v>No outages (Normal operation).</v>
      </c>
      <c r="CR18" s="58" t="str" cm="1">
        <f t="array" ref="CR18">ListComments(CR4:CR17)</f>
        <v xml:space="preserve">Wahyu Setia Djati:
LGS#1 put on standby due to prepare split to FCE’s grid._x000D_
</v>
      </c>
      <c r="CS18" s="58" t="str" cm="1">
        <f t="array" ref="CS18">ListComments(CS4:CS17)</f>
        <v xml:space="preserve">Wahyu Setia Djati:
LGS#1 S/D for replace O-ring Governor Hydraulic Proportional Valve, connect ION 
Meter System &amp; PM Check_x000D_
</v>
      </c>
      <c r="CT18" s="58" t="str" cm="1">
        <f t="array" ref="CT18">ListComments(CT4:CT17)</f>
        <v>No outages (Normal operation).</v>
      </c>
      <c r="CU18" s="58" t="str" cm="1">
        <f t="array" ref="CU18">ListComments(CU4:CU17)</f>
        <v xml:space="preserve">Wahyu Setia Djati:
LGS#1 put on standby due to prepare split to Auxiliary grid. _x000D_
</v>
      </c>
      <c r="CV18" s="58" t="str" cm="1">
        <f t="array" ref="CV18">ListComments(CV4:CV17)</f>
        <v>No outages (Normal operation).</v>
      </c>
      <c r="CW18" s="58" t="str" cm="1">
        <f t="array" ref="CW18">ListComments(CW4:CW17)</f>
        <v>No outages (Normal operation).</v>
      </c>
      <c r="CX18" s="58" t="str" cm="1">
        <f t="array" ref="CX18">ListComments(CX4:CX17)</f>
        <v>No outages (Normal operation).</v>
      </c>
      <c r="CY18" s="58" t="str" cm="1">
        <f t="array" ref="CY18">ListComments(CY4:CY17)</f>
        <v>No outages (Normal operation).</v>
      </c>
      <c r="CZ18" s="58" t="str" cm="1">
        <f t="array" ref="CZ18">ListComments(CZ4:CZ17)</f>
        <v>No outages (Normal operation).</v>
      </c>
      <c r="DA18" s="58" t="str" cm="1">
        <f t="array" ref="DA18">ListComments(DA4:DA17)</f>
        <v>No outages (Normal operation).</v>
      </c>
      <c r="DB18" s="58" t="str" cm="1">
        <f t="array" ref="DB18">ListComments(DB4:DB17)</f>
        <v>No outages (Normal operation).</v>
      </c>
      <c r="DC18" s="58" t="str" cm="1">
        <f t="array" ref="DC18">ListComments(DC4:DC17)</f>
        <v>No outages (Normal operation).</v>
      </c>
      <c r="DD18" s="58" t="str" cm="1">
        <f t="array" ref="DD18">ListComments(DD4:DD17)</f>
        <v>No outages (Normal operation).</v>
      </c>
      <c r="DE18" s="58" t="str" cm="1">
        <f t="array" ref="DE18">ListComments(DE4:DE17)</f>
        <v>No outages (Normal operation).</v>
      </c>
      <c r="DF18" s="58" t="str" cm="1">
        <f t="array" ref="DF18">ListComments(DF4:DF17)</f>
        <v>No outages (Normal operation).</v>
      </c>
      <c r="DG18" s="58" t="str" cm="1">
        <f t="array" ref="DG18">ListComments(DG4:DG17)</f>
        <v>No outages (Normal operation).</v>
      </c>
      <c r="DH18" s="58" t="str" cm="1">
        <f t="array" ref="DH18">ListComments(DH4:DH17)</f>
        <v>No outages (Normal operation).</v>
      </c>
      <c r="DI18" s="58" t="str" cm="1">
        <f t="array" ref="DI18">ListComments(DI4:DI17)</f>
        <v>No outages (Normal operation).</v>
      </c>
      <c r="DJ18" s="58" t="str" cm="1">
        <f t="array" ref="DJ18">ListComments(DJ4:DJ17)</f>
        <v>No outages (Normal operation).</v>
      </c>
      <c r="DK18" s="58" t="str" cm="1">
        <f t="array" ref="DK18">ListComments(DK4:DK17)</f>
        <v>No outages (Normal operation).</v>
      </c>
      <c r="DL18" s="58" t="str" cm="1">
        <f t="array" ref="DL18">ListComments(DL4:DL17)</f>
        <v>No outages (Normal operation).</v>
      </c>
      <c r="DM18" s="58" t="str" cm="1">
        <f t="array" ref="DM18">ListComments(DM4:DM17)</f>
        <v>No outages (Normal operation).</v>
      </c>
      <c r="DN18" s="58" t="str" cm="1">
        <f t="array" ref="DN18">ListComments(DN4:DN17)</f>
        <v>No outages (Normal operation).</v>
      </c>
      <c r="DO18" s="58" t="str" cm="1">
        <f t="array" ref="DO18">ListComments(DO4:DO17)</f>
        <v>No outages (Normal operation).</v>
      </c>
      <c r="DP18" s="58" t="str" cm="1">
        <f t="array" ref="DP18">ListComments(DP4:DP17)</f>
        <v>No outages (Normal operation).</v>
      </c>
      <c r="DQ18" s="58" t="str" cm="1">
        <f t="array" ref="DQ18">ListComments(DQ4:DQ17)</f>
        <v>No outages (Normal operation).</v>
      </c>
      <c r="DR18" s="58" t="str" cm="1">
        <f t="array" ref="DR18">ListComments(DR4:DR17)</f>
        <v>No outages (Normal operation).</v>
      </c>
      <c r="DS18" s="58" t="str" cm="1">
        <f t="array" ref="DS18">ListComments(DS4:DS17)</f>
        <v>No outages (Normal operation).</v>
      </c>
      <c r="DT18" s="58" t="str" cm="1">
        <f t="array" ref="DT18">ListComments(DT4:DT17)</f>
        <v>No outages (Normal operation).</v>
      </c>
      <c r="DU18" s="58" t="str" cm="1">
        <f t="array" ref="DU18">ListComments(DU4:DU17)</f>
        <v>No outages (Normal operation).</v>
      </c>
      <c r="DV18" s="58" t="str" cm="1">
        <f t="array" ref="DV18">ListComments(DV4:DV17)</f>
        <v>No outages (Normal operation).</v>
      </c>
      <c r="DW18" s="58" t="str" cm="1">
        <f t="array" ref="DW18">ListComments(DW4:DW17)</f>
        <v>No outages (Normal operation).</v>
      </c>
      <c r="DX18" s="58" t="str" cm="1">
        <f t="array" ref="DX18">ListComments(DX4:DX17)</f>
        <v>No outages (Normal operation).</v>
      </c>
      <c r="DY18" s="58" t="str" cm="1">
        <f t="array" ref="DY18">ListComments(DY4:DY17)</f>
        <v>No outages (Normal operation).</v>
      </c>
      <c r="DZ18" s="58" t="str" cm="1">
        <f t="array" ref="DZ18">ListComments(DZ4:DZ17)</f>
        <v>No outages (Normal operation).</v>
      </c>
      <c r="EA18" s="58" t="str" cm="1">
        <f t="array" ref="EA18">ListComments(EA4:EA17)</f>
        <v>No outages (Normal operation).</v>
      </c>
      <c r="EB18" s="58" t="str" cm="1">
        <f t="array" ref="EB18">ListComments(EB4:EB17)</f>
        <v xml:space="preserve">Wahyu Setia Djati: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_x000D_
</v>
      </c>
      <c r="EC18" s="58" t="str" cm="1">
        <f t="array" ref="EC18">ListComments(EC4:EC17)</f>
        <v>No outages (Normal operation).</v>
      </c>
      <c r="ED18" s="58" t="str" cm="1">
        <f t="array" ref="ED18">ListComments(ED4:ED17)</f>
        <v>No outages (Normal operation).</v>
      </c>
      <c r="EE18" s="58" t="str" cm="1">
        <f t="array" ref="EE18">ListComments(EE4:EE17)</f>
        <v>No outages (Normal operation).</v>
      </c>
      <c r="EF18" s="58" t="str" cm="1">
        <f t="array" ref="EF18">ListComments(EF4:EF17)</f>
        <v>No outages (Normal operation).</v>
      </c>
      <c r="EG18" s="58" t="str" cm="1">
        <f t="array" ref="EG18">ListComments(EG4:EG17)</f>
        <v>No outages (Normal operation).</v>
      </c>
      <c r="EH18" s="58" t="str" cm="1">
        <f t="array" ref="EH18">ListComments(EH4:EH17)</f>
        <v>No outages (Normal operation).</v>
      </c>
      <c r="EI18" s="58" t="str" cm="1">
        <f t="array" ref="EI18">ListComments(EI4:EI17)</f>
        <v>No outages (Normal operation).</v>
      </c>
      <c r="EJ18" s="58" t="str" cm="1">
        <f t="array" ref="EJ18">ListComments(EJ4:EJ17)</f>
        <v>No outages (Normal operation).</v>
      </c>
      <c r="EK18" s="58" t="str" cm="1">
        <f t="array" ref="EK18">ListComments(EK4:EK17)</f>
        <v>No outages (Normal operation).</v>
      </c>
      <c r="EL18" s="58" t="str" cm="1">
        <f t="array" ref="EL18">ListComments(EL4:EL17)</f>
        <v>No outages (Normal operation).</v>
      </c>
      <c r="EM18" s="58" t="str" cm="1">
        <f t="array" ref="EM18">ListComments(EM4:EM17)</f>
        <v>No outages (Normal operation).</v>
      </c>
      <c r="EN18" s="58" t="str" cm="1">
        <f t="array" ref="EN18">ListComments(EN4:EN17)</f>
        <v>No outages (Normal operation).</v>
      </c>
      <c r="EO18" s="58" t="str" cm="1">
        <f t="array" ref="EO18">ListComments(EO4:EO17)</f>
        <v>No outages (Normal operation).</v>
      </c>
      <c r="EP18" s="58" t="str" cm="1">
        <f t="array" ref="EP18">ListComments(EP4:EP17)</f>
        <v>No outages (Normal operation).</v>
      </c>
      <c r="EQ18" s="58" t="str" cm="1">
        <f t="array" ref="EQ18">ListComments(EQ4:EQ17)</f>
        <v>No outages (Normal operation).</v>
      </c>
      <c r="ER18" s="58" t="str" cm="1">
        <f t="array" ref="ER18">ListComments(ER4:ER17)</f>
        <v>No outages (Normal operation).</v>
      </c>
      <c r="ES18" s="58" t="str" cm="1">
        <f t="array" ref="ES18">ListComments(ES4:ES17)</f>
        <v>No outages (Normal operation).</v>
      </c>
      <c r="ET18" s="58" t="str" cm="1">
        <f t="array" ref="ET18">ListComments(ET4:ET17)</f>
        <v>No outages (Normal operation).</v>
      </c>
      <c r="EU18" s="58" t="str" cm="1">
        <f t="array" ref="EU18">ListComments(EU4:EU17)</f>
        <v>No outages (Normal operation).</v>
      </c>
      <c r="EV18" s="58" t="str" cm="1">
        <f t="array" ref="EV18">ListComments(EV4:EV17)</f>
        <v>No outages (Normal operation).</v>
      </c>
      <c r="EW18" s="58" t="str" cm="1">
        <f t="array" ref="EW18">ListComments(EW4:EW17)</f>
        <v>No outages (Normal operation).</v>
      </c>
      <c r="EX18" s="58" t="str" cm="1">
        <f t="array" ref="EX18">ListComments(EX4:EX17)</f>
        <v>No outages (Normal operation).</v>
      </c>
      <c r="EY18" s="58" t="str" cm="1">
        <f t="array" ref="EY18">ListComments(EY4:EY17)</f>
        <v>No outages (Normal operation).</v>
      </c>
      <c r="EZ18" s="58" t="str" cm="1">
        <f t="array" ref="EZ18">ListComments(EZ4:EZ17)</f>
        <v>No outages (Normal operation).</v>
      </c>
      <c r="FA18" s="58" t="str" cm="1">
        <f t="array" ref="FA18">ListComments(FA4:FA17)</f>
        <v>No outages (Normal operation).</v>
      </c>
      <c r="FB18" s="58" t="str" cm="1">
        <f t="array" ref="FB18">ListComments(FB4:FB17)</f>
        <v>No outages (Normal operation).</v>
      </c>
      <c r="FC18" s="58" t="str" cm="1">
        <f t="array" ref="FC18">ListComments(FC4:FC17)</f>
        <v>No outages (Normal operation).</v>
      </c>
      <c r="FD18" s="58" t="str" cm="1">
        <f t="array" ref="FD18">ListComments(FD4:FD17)</f>
        <v>No outages (Normal operation).</v>
      </c>
      <c r="FE18" s="58" t="str" cm="1">
        <f t="array" ref="FE18">ListComments(FE4:FE17)</f>
        <v>No outages (Normal operation).</v>
      </c>
      <c r="FF18" s="58" t="str" cm="1">
        <f t="array" ref="FF18">ListComments(FF4:FF17)</f>
        <v>No outages (Normal operation).</v>
      </c>
      <c r="FG18" s="58" t="str" cm="1">
        <f t="array" ref="FG18">ListComments(FG4:FG17)</f>
        <v>No outages (Normal operation).</v>
      </c>
      <c r="FH18" s="58" t="str" cm="1">
        <f t="array" ref="FH18">ListComments(FH4:FH17)</f>
        <v>No outages (Normal operation).</v>
      </c>
      <c r="FI18" s="58" t="str" cm="1">
        <f t="array" ref="FI18">ListComments(FI4:FI17)</f>
        <v>No outages (Normal operation).</v>
      </c>
      <c r="FJ18" s="58" t="str" cm="1">
        <f t="array" ref="FJ18">ListComments(FJ4:FJ17)</f>
        <v>No outages (Normal operation).</v>
      </c>
      <c r="FK18" s="58" t="str" cm="1">
        <f t="array" ref="FK18">ListComments(FK4:FK17)</f>
        <v>No outages (Normal operation).</v>
      </c>
      <c r="FL18" s="58" t="str" cm="1">
        <f t="array" ref="FL18">ListComments(FL4:FL17)</f>
        <v>No outages (Normal operation).</v>
      </c>
      <c r="FM18" s="58" t="str" cm="1">
        <f t="array" ref="FM18">ListComments(FM4:FM17)</f>
        <v>No outages (Normal operation).</v>
      </c>
      <c r="FN18" s="58" t="str" cm="1">
        <f t="array" ref="FN18">ListComments(FN4:FN17)</f>
        <v>No outages (Normal operation).</v>
      </c>
      <c r="FO18" s="58" t="str" cm="1">
        <f t="array" ref="FO18">ListComments(FO4:FO17)</f>
        <v>No outages (Normal operation).</v>
      </c>
      <c r="FP18" s="58" t="str" cm="1">
        <f t="array" ref="FP18">ListComments(FP4:FP17)</f>
        <v>No outages (Normal operation).</v>
      </c>
      <c r="FQ18" s="58" t="str" cm="1">
        <f t="array" ref="FQ18">ListComments(FQ4:FQ17)</f>
        <v>No outages (Normal operation).</v>
      </c>
      <c r="FR18" s="58" t="str" cm="1">
        <f t="array" ref="FR18">ListComments(FR4:FR17)</f>
        <v>No outages (Normal operation).</v>
      </c>
      <c r="FS18" s="58" t="str" cm="1">
        <f t="array" ref="FS18">ListComments(FS4:FS17)</f>
        <v>No outages (Normal operation).</v>
      </c>
      <c r="FT18" s="58" t="str" cm="1">
        <f t="array" ref="FT18">ListComments(FT4:FT17)</f>
        <v>No outages (Normal operation).</v>
      </c>
      <c r="FU18" s="58" t="str" cm="1">
        <f t="array" ref="FU18">ListComments(FU4:FU17)</f>
        <v>No outages (Normal operation).</v>
      </c>
      <c r="FV18" s="58" t="str" cm="1">
        <f t="array" ref="FV18">ListComments(FV4:FV17)</f>
        <v>No outages (Normal operation).</v>
      </c>
      <c r="FW18" s="58" t="str" cm="1">
        <f t="array" ref="FW18">ListComments(FW4:FW17)</f>
        <v xml:space="preserve">Wahyu Setia Djati:
LGS#1 shut off for divers activity at Tail race._x000D_
</v>
      </c>
      <c r="FX18" s="58" t="str" cm="1">
        <f t="array" ref="FX18">ListComments(FX4:FX17)</f>
        <v>No outages (Normal operation).</v>
      </c>
      <c r="FY18" s="58" t="str" cm="1">
        <f t="array" ref="FY18">ListComments(FY4:FY17)</f>
        <v>No outages (Normal operation).</v>
      </c>
      <c r="FZ18" s="58" t="str" cm="1">
        <f t="array" ref="FZ18">ListComments(FZ4:FZ17)</f>
        <v>No outages (Normal operation).</v>
      </c>
      <c r="GA18" s="58" t="str" cm="1">
        <f t="array" ref="GA18">ListComments(GA4:GA17)</f>
        <v>No outages (Normal operation).</v>
      </c>
      <c r="GB18" s="58" t="str" cm="1">
        <f t="array" ref="GB18">ListComments(GB4:GB17)</f>
        <v>No outages (Normal operation).</v>
      </c>
      <c r="GC18" s="58" t="str" cm="1">
        <f t="array" ref="GC18">ListComments(GC4:GC17)</f>
        <v>No outages (Normal operation).</v>
      </c>
      <c r="GD18" s="58" t="str" cm="1">
        <f t="array" ref="GD18">ListComments(GD4:GD17)</f>
        <v>No outages (Normal operation).</v>
      </c>
      <c r="GE18" s="58" t="str" cm="1">
        <f t="array" ref="GE18">ListComments(GE4:GE17)</f>
        <v>No outages (Normal operation).</v>
      </c>
      <c r="GF18" s="58" t="str" cm="1">
        <f t="array" ref="GF18">ListComments(GF4:GF17)</f>
        <v>No outages (Normal operation).</v>
      </c>
      <c r="GG18" s="58" t="str" cm="1">
        <f t="array" ref="GG18">ListComments(GG4:GG17)</f>
        <v>No outages (Normal operation).</v>
      </c>
      <c r="GH18" s="58" t="str" cm="1">
        <f t="array" ref="GH18">ListComments(GH4:GH17)</f>
        <v>No outages (Normal operation).</v>
      </c>
      <c r="GI18" s="58" t="str" cm="1">
        <f t="array" ref="GI18">ListComments(GI4:GI17)</f>
        <v>No outages (Normal operation).</v>
      </c>
      <c r="GJ18" s="58" t="str" cm="1">
        <f t="array" ref="GJ18">ListComments(GJ4:GJ17)</f>
        <v xml:space="preserve">Wahyu Setia Djati:
All LGS down for lift up stoplog LGS#3 by diver for 6.5 hour 
_x000D_
</v>
      </c>
      <c r="GK18" s="58" t="str" cm="1">
        <f t="array" ref="GK18">ListComments(GK4:GK17)</f>
        <v>No outages (Normal operation).</v>
      </c>
      <c r="GL18" s="58" t="str" cm="1">
        <f t="array" ref="GL18">ListComments(GL4:GL17)</f>
        <v>No outages (Normal operation).</v>
      </c>
      <c r="GM18" s="58" t="str" cm="1">
        <f t="array" ref="GM18">ListComments(GM4:GM17)</f>
        <v>No outages (Normal operation).</v>
      </c>
      <c r="GN18" s="58" t="str" cm="1">
        <f t="array" ref="GN18">ListComments(GN4:GN17)</f>
        <v>No outages (Normal operation).</v>
      </c>
      <c r="GO18" s="58" t="str" cm="1">
        <f t="array" ref="GO18">ListComments(GO4:GO17)</f>
        <v>No outages (Normal operation).</v>
      </c>
      <c r="GP18" s="58" t="str" cm="1">
        <f t="array" ref="GP18">ListComments(GP4:GP17)</f>
        <v>No outages (Normal operation).</v>
      </c>
      <c r="GQ18" s="58" t="str" cm="1">
        <f t="array" ref="GQ18">ListComments(GQ4:GQ17)</f>
        <v>No outages (Normal operation).</v>
      </c>
      <c r="GR18" s="58" t="str" cm="1">
        <f t="array" ref="GR18">ListComments(GR4:GR17)</f>
        <v>No outages (Normal operation).</v>
      </c>
      <c r="GS18" s="58" t="str" cm="1">
        <f t="array" ref="GS18">ListComments(GS4:GS17)</f>
        <v>No outages (Normal operation).</v>
      </c>
      <c r="GT18" s="58" t="str" cm="1">
        <f t="array" ref="GT18">ListComments(GT4:GT17)</f>
        <v>No outages (Normal operation).</v>
      </c>
      <c r="GU18" s="58" t="str" cm="1">
        <f t="array" ref="GU18">ListComments(GU4:GU17)</f>
        <v>No outages (Normal operation).</v>
      </c>
      <c r="GV18" s="58" t="str" cm="1">
        <f t="array" ref="GV18">ListComments(GV4:GV17)</f>
        <v>No outages (Normal operation).</v>
      </c>
      <c r="GW18" s="58" t="str" cm="1">
        <f t="array" ref="GW18">ListComments(GW4:GW17)</f>
        <v>No outages (Normal operation).</v>
      </c>
      <c r="GX18" s="58" t="str" cm="1">
        <f t="array" ref="GX18">ListComments(GX4:GX17)</f>
        <v>No outages (Normal operation).</v>
      </c>
      <c r="GY18" s="58" t="str" cm="1">
        <f t="array" ref="GY18">ListComments(GY4:GY17)</f>
        <v>No outages (Normal operation).</v>
      </c>
      <c r="GZ18" s="58" t="str" cm="1">
        <f t="array" ref="GZ18">ListComments(GZ4:GZ17)</f>
        <v>No outages (Normal operation).</v>
      </c>
      <c r="HA18" s="58" t="str" cm="1">
        <f t="array" ref="HA18">ListComments(HA4:HA17)</f>
        <v>No outages (Normal operation).</v>
      </c>
      <c r="HB18" s="58" t="str" cm="1">
        <f t="array" ref="HB18">ListComments(HB4:HB17)</f>
        <v>No outages (Normal operation).</v>
      </c>
      <c r="HC18" s="58" t="str" cm="1">
        <f t="array" ref="HC18">ListComments(HC4:HC17)</f>
        <v>No outages (Normal operation).</v>
      </c>
      <c r="HD18" s="58" t="str" cm="1">
        <f t="array" ref="HD18">ListComments(HD4:HD17)</f>
        <v>No outages (Normal operation).</v>
      </c>
      <c r="HE18" s="58" t="str" cm="1">
        <f t="array" ref="HE18">ListComments(HE4:HE17)</f>
        <v>No outages (Normal operation).</v>
      </c>
      <c r="HF18" s="58" t="str" cm="1">
        <f t="array" ref="HF18">ListComments(HF4:HF17)</f>
        <v>No outages (Normal operation).</v>
      </c>
      <c r="HG18" s="58" t="str" cm="1">
        <f t="array" ref="HG18">ListComments(HG4:HG17)</f>
        <v>No outages (Normal operation).</v>
      </c>
      <c r="HH18" s="58" t="str" cm="1">
        <f t="array" ref="HH18">ListComments(HH4:HH17)</f>
        <v>No outages (Normal operation).</v>
      </c>
      <c r="HI18" s="58" t="str" cm="1">
        <f t="array" ref="HI18">ListComments(HI4:HI17)</f>
        <v>No outages (Normal operation).</v>
      </c>
      <c r="HJ18" s="58" t="str" cm="1">
        <f t="array" ref="HJ18">ListComments(HJ4:HJ17)</f>
        <v>No outages (Normal operation).</v>
      </c>
      <c r="HK18" s="58" t="str" cm="1">
        <f t="array" ref="HK18">ListComments(HK4:HK17)</f>
        <v>No outages (Normal operation).</v>
      </c>
      <c r="HL18" s="58" t="str" cm="1">
        <f t="array" ref="HL18">ListComments(HL4:HL17)</f>
        <v>No outages (Normal operation).</v>
      </c>
      <c r="HM18" s="58" t="str" cm="1">
        <f t="array" ref="HM18">ListComments(HM4:HM17)</f>
        <v>No outages (Normal operation).</v>
      </c>
      <c r="HN18" s="58" t="str" cm="1">
        <f t="array" ref="HN18">ListComments(HN4:HN17)</f>
        <v>No outages (Normal operation).</v>
      </c>
      <c r="HO18" s="58" t="str" cm="1">
        <f t="array" ref="HO18">ListComments(HO4:HO17)</f>
        <v>No outages (Normal operation).</v>
      </c>
      <c r="HP18" s="58" t="str" cm="1">
        <f t="array" ref="HP18">ListComments(HP4:HP17)</f>
        <v xml:space="preserve">Wahyu Setia Djati:
LGS#1 put on standby for prepare split to FCE’s grid._x000D_
</v>
      </c>
      <c r="HQ18" s="58" t="str" cm="1">
        <f t="array" ref="HQ18">ListComments(HQ4:HQ17)</f>
        <v>No outages (Normal operation).</v>
      </c>
      <c r="HR18" s="58" t="str" cm="1">
        <f t="array" ref="HR18">ListComments(HR4:HR17)</f>
        <v>No outages (Normal operation).</v>
      </c>
      <c r="HS18" s="58" t="str" cm="1">
        <f t="array" ref="HS18">ListComments(HS4:HS17)</f>
        <v>No outages (Normal operation).</v>
      </c>
      <c r="HT18" s="58" t="str" cm="1">
        <f t="array" ref="HT18">ListComments(HT4:HT17)</f>
        <v>No outages (Normal operation).</v>
      </c>
      <c r="HU18" s="58" t="str" cm="1">
        <f t="array" ref="HU18">ListComments(HU4:HU17)</f>
        <v>No outages (Normal operation).</v>
      </c>
      <c r="HV18" s="58" t="str" cm="1">
        <f t="array" ref="HV18">ListComments(HV4:HV17)</f>
        <v>No outages (Normal operation).</v>
      </c>
      <c r="HW18" s="58" t="str" cm="1">
        <f t="array" ref="HW18">ListComments(HW4:HW17)</f>
        <v>No outages (Normal operation).</v>
      </c>
      <c r="HX18" s="58" t="str" cm="1">
        <f t="array" ref="HX18">ListComments(HX4:HX17)</f>
        <v>No outages (Normal operation).</v>
      </c>
      <c r="HY18" s="58" t="str" cm="1">
        <f t="array" ref="HY18">ListComments(HY4:HY17)</f>
        <v>No outages (Normal operation).</v>
      </c>
      <c r="HZ18" s="58" t="str" cm="1">
        <f t="array" ref="HZ18">ListComments(HZ4:HZ17)</f>
        <v>No outages (Normal operation).</v>
      </c>
      <c r="IA18" s="58" t="str" cm="1">
        <f t="array" ref="IA18">ListComments(IA4:IA17)</f>
        <v>No outages (Normal operation).</v>
      </c>
      <c r="IB18" s="58" t="str" cm="1">
        <f t="array" ref="IB18">ListComments(IB4:IB17)</f>
        <v>No outages (Normal operation).</v>
      </c>
      <c r="IC18" s="58" t="str" cm="1">
        <f t="array" ref="IC18">ListComments(IC4:IC17)</f>
        <v>No outages (Normal operation).</v>
      </c>
      <c r="ID18" s="58" t="str" cm="1">
        <f t="array" ref="ID18">ListComments(ID4:ID17)</f>
        <v>No outages (Normal operation).</v>
      </c>
      <c r="IE18" s="58" t="str" cm="1">
        <f t="array" ref="IE18">ListComments(IE4:IE17)</f>
        <v>No outages (Normal operation).</v>
      </c>
      <c r="IF18" s="58" t="str" cm="1">
        <f t="array" ref="IF18">ListComments(IF4:IF17)</f>
        <v>No outages (Normal operation).</v>
      </c>
      <c r="IG18" s="58" t="str" cm="1">
        <f t="array" ref="IG18">ListComments(IG4:IG17)</f>
        <v xml:space="preserve">Wahyu Setia Djati:
LGS#1 s/off for stby due to FCE’s low load split with LGS#3_x000D_
</v>
      </c>
      <c r="IH18" s="58" t="str" cm="1">
        <f t="array" ref="IH18">ListComments(IH4:IH17)</f>
        <v xml:space="preserve">Wahyu Setia Djati:
LGS#1 shutdown for check stay guide fan for 3 days during Fce#1 Problem_x000D_
</v>
      </c>
      <c r="II18" s="58" t="str" cm="1">
        <f t="array" ref="II18">ListComments(II4:II17)</f>
        <v>No outages (Normal operation).</v>
      </c>
      <c r="IJ18" s="58" t="str" cm="1">
        <f t="array" ref="IJ18">ListComments(IJ4:IJ17)</f>
        <v>No outages (Normal operation).</v>
      </c>
      <c r="IK18" s="58" t="str" cm="1">
        <f t="array" ref="IK18">ListComments(IK4:IK17)</f>
        <v>No outages (Normal operation).</v>
      </c>
      <c r="IL18" s="58" t="str" cm="1">
        <f t="array" ref="IL18">ListComments(IL4:IL17)</f>
        <v>No outages (Normal operation).</v>
      </c>
      <c r="IM18" s="58" t="str" cm="1">
        <f t="array" ref="IM18">ListComments(IM4:IM17)</f>
        <v>No outages (Normal operation).</v>
      </c>
      <c r="IN18" s="58" t="str" cm="1">
        <f t="array" ref="IN18">ListComments(IN4:IN17)</f>
        <v>No outages (Normal operation).</v>
      </c>
      <c r="IO18" s="58" t="str" cm="1">
        <f t="array" ref="IO18">ListComments(IO4:IO17)</f>
        <v>No outages (Normal operation).</v>
      </c>
      <c r="IP18" s="58" t="str" cm="1">
        <f t="array" ref="IP18">ListComments(IP4:IP17)</f>
        <v>No outages (Normal operation).</v>
      </c>
      <c r="IQ18" s="58" t="str" cm="1">
        <f t="array" ref="IQ18">ListComments(IQ4:IQ17)</f>
        <v>No outages (Normal operation).</v>
      </c>
      <c r="IR18" s="58" t="str" cm="1">
        <f t="array" ref="IR18">ListComments(IR4:IR17)</f>
        <v>No outages (Normal operation).</v>
      </c>
      <c r="IS18" s="58" t="str" cm="1">
        <f t="array" ref="IS18">ListComments(IS4:IS17)</f>
        <v>No outages (Normal operation).</v>
      </c>
      <c r="IT18" s="58" t="str" cm="1">
        <f t="array" ref="IT18">ListComments(IT4:IT17)</f>
        <v xml:space="preserve">Wahyu Setia Djati:
LGS#2 put in SNL for tripping system test of shaft seal_x000D_
</v>
      </c>
      <c r="IU18" s="58" t="str" cm="1">
        <f t="array" ref="IU18">ListComments(IU4:IU17)</f>
        <v>No outages (Normal operation).</v>
      </c>
      <c r="IV18" s="58" t="str" cm="1">
        <f t="array" ref="IV18">ListComments(IV4:IV17)</f>
        <v>No outages (Normal operation).</v>
      </c>
      <c r="IW18" s="58" t="str" cm="1">
        <f t="array" ref="IW18">ListComments(IW4:IW17)</f>
        <v>No outages (Normal operation).</v>
      </c>
      <c r="IX18" s="58" t="str" cm="1">
        <f t="array" ref="IX18">ListComments(IX4:IX17)</f>
        <v>No outages (Normal operation).</v>
      </c>
      <c r="IY18" s="58" t="str" cm="1">
        <f t="array" ref="IY18">ListComments(IY4:IY17)</f>
        <v>No outages (Normal operation).</v>
      </c>
      <c r="IZ18" s="58" t="str" cm="1">
        <f t="array" ref="IZ18">ListComments(IZ4:IZ17)</f>
        <v>No outages (Normal operation).</v>
      </c>
      <c r="JA18" s="58" t="str" cm="1">
        <f t="array" ref="JA18">ListComments(JA4:JA17)</f>
        <v>No outages (Normal operation).</v>
      </c>
      <c r="JB18" s="58" t="str" cm="1">
        <f t="array" ref="JB18">ListComments(JB4:JB17)</f>
        <v>No outages (Normal operation).</v>
      </c>
      <c r="JC18" s="58" t="str" cm="1">
        <f t="array" ref="JC18">ListComments(JC4:JC17)</f>
        <v>No outages (Normal operation).</v>
      </c>
      <c r="JD18" s="58" t="str" cm="1">
        <f t="array" ref="JD18">ListComments(JD4:JD17)</f>
        <v>No outages (Normal operation).</v>
      </c>
      <c r="JE18" s="58" t="str" cm="1">
        <f t="array" ref="JE18">ListComments(JE4:JE17)</f>
        <v>No outages (Normal operation).</v>
      </c>
      <c r="JF18" s="58" t="str" cm="1">
        <f t="array" ref="JF18">ListComments(JF4:JF17)</f>
        <v>No outages (Normal operation).</v>
      </c>
      <c r="JG18" s="58" t="str" cm="1">
        <f t="array" ref="JG18">ListComments(JG4:JG17)</f>
        <v>No outages (Normal operation).</v>
      </c>
      <c r="JH18" s="58" t="str" cm="1">
        <f t="array" ref="JH18">ListComments(JH4:JH17)</f>
        <v>No outages (Normal operation).</v>
      </c>
      <c r="JI18" s="58" t="str" cm="1">
        <f t="array" ref="JI18">ListComments(JI4:JI17)</f>
        <v>No outages (Normal operation).</v>
      </c>
      <c r="JJ18" s="58" t="str" cm="1">
        <f t="array" ref="JJ18">ListComments(JJ4:JJ17)</f>
        <v>No outages (Normal operation).</v>
      </c>
      <c r="JK18" s="58" t="str" cm="1">
        <f t="array" ref="JK18">ListComments(JK4:JK17)</f>
        <v>No outages (Normal operation).</v>
      </c>
      <c r="JL18" s="58" t="str" cm="1">
        <f t="array" ref="JL18">ListComments(JL4:JL17)</f>
        <v>No outages (Normal operation).</v>
      </c>
      <c r="JM18" s="58" t="str" cm="1">
        <f t="array" ref="JM18">ListComments(JM4:JM17)</f>
        <v>No outages (Normal operation).</v>
      </c>
      <c r="JN18" s="58" t="str" cm="1">
        <f t="array" ref="JN18">ListComments(JN4:JN17)</f>
        <v>No outages (Normal operation).</v>
      </c>
      <c r="JO18" s="58" t="str" cm="1">
        <f t="array" ref="JO18">ListComments(JO4:JO17)</f>
        <v>No outages (Normal operation).</v>
      </c>
      <c r="JP18" s="58" t="str" cm="1">
        <f t="array" ref="JP18">ListComments(JP4:JP17)</f>
        <v>No outages (Normal operation).</v>
      </c>
      <c r="JQ18" s="58" t="str" cm="1">
        <f t="array" ref="JQ18">ListComments(JQ4:JQ17)</f>
        <v>No outages (Normal operation).</v>
      </c>
      <c r="JR18" s="58" t="str" cm="1">
        <f t="array" ref="JR18">ListComments(JR4:JR17)</f>
        <v>No outages (Normal operation).</v>
      </c>
      <c r="JS18" s="58" t="str" cm="1">
        <f t="array" ref="JS18">ListComments(JS4:JS17)</f>
        <v>No outages (Normal operation).</v>
      </c>
      <c r="JT18" s="58" t="str" cm="1">
        <f t="array" ref="JT18">ListComments(JT4:JT17)</f>
        <v>No outages (Normal operation).</v>
      </c>
      <c r="JU18" s="58" t="str" cm="1">
        <f t="array" ref="JU18">ListComments(JU4:JU17)</f>
        <v>No outages (Normal operation).</v>
      </c>
      <c r="JV18" s="58" t="str" cm="1">
        <f t="array" ref="JV18">ListComments(JV4:JV17)</f>
        <v>No outages (Normal operation).</v>
      </c>
      <c r="JW18" s="58" t="str" cm="1">
        <f t="array" ref="JW18">ListComments(JW4:JW17)</f>
        <v>No outages (Normal operation).</v>
      </c>
      <c r="JX18" s="58" t="str" cm="1">
        <f t="array" ref="JX18">ListComments(JX4:JX17)</f>
        <v>No outages (Normal operation).</v>
      </c>
      <c r="JY18" s="58" t="str" cm="1">
        <f t="array" ref="JY18">ListComments(JY4:JY17)</f>
        <v>No outages (Normal operation).</v>
      </c>
      <c r="JZ18" s="58" t="str" cm="1">
        <f t="array" ref="JZ18">ListComments(JZ4:JZ17)</f>
        <v>No outages (Normal operation).</v>
      </c>
      <c r="KA18" s="58" t="str" cm="1">
        <f t="array" ref="KA18">ListComments(KA4:KA17)</f>
        <v>No outages (Normal operation).</v>
      </c>
      <c r="KB18" s="58" t="str" cm="1">
        <f t="array" ref="KB18">ListComments(KB4:KB17)</f>
        <v xml:space="preserve">Wahyu Setia Djati:
All LGS shut down for canal repair_x000D_
</v>
      </c>
      <c r="KC18" s="58" t="str" cm="1">
        <f t="array" ref="KC18">ListComments(KC4:KC17)</f>
        <v>No outages (Normal operation).</v>
      </c>
      <c r="KD18" s="58" t="str" cm="1">
        <f t="array" ref="KD18">ListComments(KD4:KD17)</f>
        <v>No outages (Normal operation).</v>
      </c>
      <c r="KE18" s="58" t="str" cm="1">
        <f t="array" ref="KE18">ListComments(KE4:KE17)</f>
        <v>No outages (Normal operation).</v>
      </c>
      <c r="KF18" s="58" t="str" cm="1">
        <f t="array" ref="KF18">ListComments(KF4:KF17)</f>
        <v>No outages (Normal operation).</v>
      </c>
      <c r="KG18" s="58" t="str" cm="1">
        <f t="array" ref="KG18">ListComments(KG4:KG17)</f>
        <v>No outages (Normal operation).</v>
      </c>
      <c r="KH18" s="58" t="str" cm="1">
        <f t="array" ref="KH18">ListComments(KH4:KH17)</f>
        <v>No outages (Normal operation).</v>
      </c>
      <c r="KI18" s="58" t="str" cm="1">
        <f t="array" ref="KI18">ListComments(KI4:KI17)</f>
        <v>No outages (Normal operation).</v>
      </c>
      <c r="KJ18" s="58" t="str" cm="1">
        <f t="array" ref="KJ18">ListComments(KJ4:KJ17)</f>
        <v>No outages (Normal operation).</v>
      </c>
      <c r="KK18" s="58" t="str" cm="1">
        <f t="array" ref="KK18">ListComments(KK4:KK17)</f>
        <v>No outages (Normal operation).</v>
      </c>
      <c r="KL18" s="58" t="str" cm="1">
        <f t="array" ref="KL18">ListComments(KL4:KL17)</f>
        <v>No outages (Normal operation).</v>
      </c>
      <c r="KM18" s="58" t="str" cm="1">
        <f t="array" ref="KM18">ListComments(KM4:KM17)</f>
        <v>No outages (Normal operation).</v>
      </c>
      <c r="KN18" s="58" t="str" cm="1">
        <f t="array" ref="KN18">ListComments(KN4:KN17)</f>
        <v>No outages (Normal operation).</v>
      </c>
      <c r="KO18" s="58" t="str" cm="1">
        <f t="array" ref="KO18">ListComments(KO4:KO17)</f>
        <v>No outages (Normal operation).</v>
      </c>
      <c r="KP18" s="58" t="str" cm="1">
        <f t="array" ref="KP18">ListComments(KP4:KP17)</f>
        <v>No outages (Normal operation).</v>
      </c>
      <c r="KQ18" s="58" t="str" cm="1">
        <f t="array" ref="KQ18">ListComments(KQ4:KQ17)</f>
        <v>No outages (Normal operation).</v>
      </c>
      <c r="KR18" s="58" t="str" cm="1">
        <f t="array" ref="KR18">ListComments(KR4:KR17)</f>
        <v>No outages (Normal operation).</v>
      </c>
      <c r="KS18" s="58" t="str" cm="1">
        <f t="array" ref="KS18">ListComments(KS4:KS17)</f>
        <v>No outages (Normal operation).</v>
      </c>
      <c r="KT18" s="58" t="str" cm="1">
        <f t="array" ref="KT18">ListComments(KT4:KT17)</f>
        <v>No outages (Normal operation).</v>
      </c>
      <c r="KU18" s="58" t="str" cm="1">
        <f t="array" ref="KU18">ListComments(KU4:KU17)</f>
        <v>No outages (Normal operation).</v>
      </c>
      <c r="KV18" s="58" t="str" cm="1">
        <f t="array" ref="KV18">ListComments(KV4:KV17)</f>
        <v>No outages (Normal operation).</v>
      </c>
      <c r="KW18" s="58" t="str" cm="1">
        <f t="array" ref="KW18">ListComments(KW4:KW17)</f>
        <v>No outages (Normal operation).</v>
      </c>
      <c r="KX18" s="58" t="str" cm="1">
        <f t="array" ref="KX18">ListComments(KX4:KX17)</f>
        <v>No outages (Normal operation).</v>
      </c>
      <c r="KY18" s="58" t="str" cm="1">
        <f t="array" ref="KY18">ListComments(KY4:KY17)</f>
        <v>No outages (Normal operation).</v>
      </c>
      <c r="KZ18" s="58" t="str" cm="1">
        <f t="array" ref="KZ18">ListComments(KZ4:KZ17)</f>
        <v>No outages (Normal operation).</v>
      </c>
      <c r="LA18" s="58" t="str" cm="1">
        <f t="array" ref="LA18">ListComments(LA4:LA17)</f>
        <v>No outages (Normal operation).</v>
      </c>
      <c r="LB18" s="58" t="str" cm="1">
        <f t="array" ref="LB18">ListComments(LB4:LB17)</f>
        <v>No outages (Normal operation).</v>
      </c>
      <c r="LC18" s="58" t="str" cm="1">
        <f t="array" ref="LC18">ListComments(LC4:LC17)</f>
        <v>No outages (Normal operation).</v>
      </c>
      <c r="LD18" s="58" t="str" cm="1">
        <f t="array" ref="LD18">ListComments(LD4:LD17)</f>
        <v>No outages (Normal operation).</v>
      </c>
      <c r="LE18" s="58" t="str" cm="1">
        <f t="array" ref="LE18">ListComments(LE4:LE17)</f>
        <v>No outages (Normal operation).</v>
      </c>
      <c r="LF18" s="58" t="str" cm="1">
        <f t="array" ref="LF18">ListComments(LF4:LF17)</f>
        <v>No outages (Normal operation).</v>
      </c>
      <c r="LG18" s="58" t="str" cm="1">
        <f t="array" ref="LG18">ListComments(LG4:LG17)</f>
        <v>No outages (Normal operation).</v>
      </c>
      <c r="LH18" s="58" t="str" cm="1">
        <f t="array" ref="LH18">ListComments(LH4:LH17)</f>
        <v>No outages (Normal operation).</v>
      </c>
      <c r="LI18" s="58" t="str" cm="1">
        <f t="array" ref="LI18">ListComments(LI4:LI17)</f>
        <v>No outages (Normal operation).</v>
      </c>
      <c r="LJ18" s="58" t="str" cm="1">
        <f t="array" ref="LJ18">ListComments(LJ4:LJ17)</f>
        <v>No outages (Normal operation).</v>
      </c>
      <c r="LK18" s="58" t="str" cm="1">
        <f t="array" ref="LK18">ListComments(LK4:LK17)</f>
        <v>No outages (Normal operation).</v>
      </c>
      <c r="LL18" s="58" t="str" cm="1">
        <f t="array" ref="LL18">ListComments(LL4:LL17)</f>
        <v>No outages (Normal operation).</v>
      </c>
      <c r="LM18" s="58" t="str" cm="1">
        <f t="array" ref="LM18">ListComments(LM4:LM17)</f>
        <v>No outages (Normal operation).</v>
      </c>
      <c r="LN18" s="58" t="str" cm="1">
        <f t="array" ref="LN18">ListComments(LN4:LN17)</f>
        <v>No outages (Normal operation).</v>
      </c>
      <c r="LO18" s="58" t="str" cm="1">
        <f t="array" ref="LO18">ListComments(LO4:LO17)</f>
        <v>No outages (Normal operation).</v>
      </c>
      <c r="LP18" s="58" t="str" cm="1">
        <f t="array" ref="LP18">ListComments(LP4:LP17)</f>
        <v>No outages (Normal operation).</v>
      </c>
      <c r="LQ18" s="58" t="str" cm="1">
        <f t="array" ref="LQ18">ListComments(LQ4:LQ17)</f>
        <v>No outages (Normal operation).</v>
      </c>
      <c r="LR18" s="58" t="str" cm="1">
        <f t="array" ref="LR18">ListComments(LR4:LR17)</f>
        <v>No outages (Normal operation).</v>
      </c>
      <c r="LS18" s="58" t="str" cm="1">
        <f t="array" ref="LS18">ListComments(LS4:LS17)</f>
        <v>No outages (Normal operation).</v>
      </c>
      <c r="LT18" s="58" t="str" cm="1">
        <f t="array" ref="LT18">ListComments(LT4:LT17)</f>
        <v>No outages (Normal operation).</v>
      </c>
      <c r="LU18" s="58" t="str" cm="1">
        <f t="array" ref="LU18">ListComments(LU4:LU17)</f>
        <v>No outages (Normal operation).</v>
      </c>
      <c r="LV18" s="58" t="str" cm="1">
        <f t="array" ref="LV18">ListComments(LV4:LV17)</f>
        <v>No outages (Normal operation).</v>
      </c>
      <c r="LW18" s="58" t="str" cm="1">
        <f t="array" ref="LW18">ListComments(LW4:LW17)</f>
        <v>No outages (Normal operation).</v>
      </c>
      <c r="LX18" s="58" t="str" cm="1">
        <f t="array" ref="LX18">ListComments(LX4:LX17)</f>
        <v>No outages (Normal operation).</v>
      </c>
      <c r="LY18" s="58" t="str" cm="1">
        <f t="array" ref="LY18">ListComments(LY4:LY17)</f>
        <v>No outages (Normal operation).</v>
      </c>
      <c r="LZ18" s="58" t="str" cm="1">
        <f t="array" ref="LZ18">ListComments(LZ4:LZ17)</f>
        <v>No outages (Normal operation).</v>
      </c>
      <c r="MA18" s="58" t="str" cm="1">
        <f t="array" ref="MA18">ListComments(MA4:MA17)</f>
        <v>No outages (Normal operation).</v>
      </c>
      <c r="MB18" s="58" t="str" cm="1">
        <f t="array" ref="MB18">ListComments(MB4:MB17)</f>
        <v>No outages (Normal operation).</v>
      </c>
      <c r="MC18" s="58" t="str" cm="1">
        <f t="array" ref="MC18">ListComments(MC4:MC17)</f>
        <v>No outages (Normal operation).</v>
      </c>
      <c r="MD18" s="58" t="str" cm="1">
        <f t="array" ref="MD18">ListComments(MD4:MD17)</f>
        <v>No outages (Normal operation).</v>
      </c>
      <c r="ME18" s="58" t="str" cm="1">
        <f t="array" ref="ME18">ListComments(ME4:ME17)</f>
        <v xml:space="preserve">Wahyu Setia Djati:
LGS#1 put in SNL for prepare split to FCE’s grid._x000D_
</v>
      </c>
      <c r="MF18" s="58" t="str" cm="1">
        <f t="array" ref="MF18">ListComments(MF4:MF17)</f>
        <v xml:space="preserve">Wahyu Setia Djati:
LGS#1 shut down 20 hrs for Turbine Inspection by VOITH for 22 hours &amp; General PM Check during FCE#3 PM check 10 hrs._x000D_
</v>
      </c>
      <c r="MG18" s="58" t="str" cm="1">
        <f t="array" ref="MG18">ListComments(MG4:MG17)</f>
        <v>No outages (Normal operation).</v>
      </c>
      <c r="MH18" s="58" t="str" cm="1">
        <f t="array" ref="MH18">ListComments(MH4:MH17)</f>
        <v>No outages (Normal operation).</v>
      </c>
      <c r="MI18" s="58" t="str" cm="1">
        <f t="array" ref="MI18">ListComments(MI4:MI17)</f>
        <v>No outages (Normal operation).</v>
      </c>
      <c r="MJ18" s="58" t="str" cm="1">
        <f t="array" ref="MJ18">ListComments(MJ4:MJ17)</f>
        <v>No outages (Normal operation).</v>
      </c>
      <c r="MK18" s="58" t="str" cm="1">
        <f t="array" ref="MK18">ListComments(MK4:MK17)</f>
        <v>No outages (Normal operation).</v>
      </c>
      <c r="ML18" s="58" t="str" cm="1">
        <f t="array" ref="ML18">ListComments(ML4:ML17)</f>
        <v>No outages (Normal operation).</v>
      </c>
      <c r="MM18" s="58" t="str" cm="1">
        <f t="array" ref="MM18">ListComments(MM4:MM17)</f>
        <v>No outages (Normal operation).</v>
      </c>
      <c r="MN18" s="58" t="str" cm="1">
        <f t="array" ref="MN18">ListComments(MN4:MN17)</f>
        <v>No outages (Normal operation).</v>
      </c>
      <c r="MO18" s="58" t="str" cm="1">
        <f t="array" ref="MO18">ListComments(MO4:MO17)</f>
        <v>No outages (Normal operation).</v>
      </c>
      <c r="MP18" s="58" t="str" cm="1">
        <f t="array" ref="MP18">ListComments(MP4:MP17)</f>
        <v>No outages (Normal operation).</v>
      </c>
      <c r="MQ18" s="58" t="str" cm="1">
        <f t="array" ref="MQ18">ListComments(MQ4:MQ17)</f>
        <v>No outages (Normal operation).</v>
      </c>
      <c r="MR18" s="58" t="str" cm="1">
        <f t="array" ref="MR18">ListComments(MR4:MR17)</f>
        <v>No outages (Normal operation).</v>
      </c>
      <c r="MS18" s="58" t="str" cm="1">
        <f t="array" ref="MS18">ListComments(MS4:MS17)</f>
        <v>No outages (Normal operation).</v>
      </c>
      <c r="MT18" s="58" t="str" cm="1">
        <f t="array" ref="MT18">ListComments(MT4:MT17)</f>
        <v>No outages (Normal operation).</v>
      </c>
      <c r="MU18" s="58" t="str" cm="1">
        <f t="array" ref="MU18">ListComments(MU4:MU17)</f>
        <v>No outages (Normal operation).</v>
      </c>
      <c r="MV18" s="58" t="str" cm="1">
        <f t="array" ref="MV18">ListComments(MV4:MV17)</f>
        <v>No outages (Normal operation).</v>
      </c>
      <c r="MW18" s="58" t="str" cm="1">
        <f t="array" ref="MW18">ListComments(MW4:MW17)</f>
        <v>No outages (Normal operation).</v>
      </c>
      <c r="MX18" s="58" t="str" cm="1">
        <f t="array" ref="MX18">ListComments(MX4:MX17)</f>
        <v>No outages (Normal operation).</v>
      </c>
      <c r="MY18" s="58" t="str" cm="1">
        <f t="array" ref="MY18">ListComments(MY4:MY17)</f>
        <v>No outages (Normal operation).</v>
      </c>
      <c r="MZ18" s="58" t="str" cm="1">
        <f t="array" ref="MZ18">ListComments(MZ4:MZ17)</f>
        <v>No outages (Normal operation).</v>
      </c>
      <c r="NA18" s="58" t="str" cm="1">
        <f t="array" ref="NA18">ListComments(NA4:NA17)</f>
        <v>No outages (Normal operation).</v>
      </c>
      <c r="NB18" s="58" t="str" cm="1">
        <f t="array" ref="NB18">ListComments(NB4:NB17)</f>
        <v xml:space="preserve">Wahyu Setia Djati:
LGS#1 S/Down for check level oil UGB &amp; sensor Oil-Water Contamination._x000D_
</v>
      </c>
    </row>
    <row r="19" spans="1:366" x14ac:dyDescent="0.2">
      <c r="A19" s="41"/>
      <c r="B19" s="1" t="s">
        <v>15</v>
      </c>
      <c r="C19" s="25">
        <f t="shared" ref="C19:BN19" si="82">IF(C13=0,C12,((C4-C5-C7-C8-C6)/C4)/C13)</f>
        <v>1</v>
      </c>
      <c r="D19" s="25">
        <f t="shared" si="82"/>
        <v>1</v>
      </c>
      <c r="E19" s="25">
        <f t="shared" si="82"/>
        <v>1</v>
      </c>
      <c r="F19" s="25">
        <f t="shared" si="82"/>
        <v>1</v>
      </c>
      <c r="G19" s="25">
        <f t="shared" si="82"/>
        <v>1</v>
      </c>
      <c r="H19" s="25">
        <f t="shared" si="82"/>
        <v>1</v>
      </c>
      <c r="I19" s="45">
        <f t="shared" si="82"/>
        <v>1</v>
      </c>
      <c r="J19" s="25">
        <f t="shared" si="82"/>
        <v>1</v>
      </c>
      <c r="K19" s="25">
        <f t="shared" si="82"/>
        <v>1</v>
      </c>
      <c r="L19" s="25">
        <f t="shared" si="82"/>
        <v>0.9966666666666667</v>
      </c>
      <c r="M19" s="25">
        <f t="shared" si="82"/>
        <v>0.83208333333333329</v>
      </c>
      <c r="N19" s="25">
        <f t="shared" si="82"/>
        <v>1</v>
      </c>
      <c r="O19" s="25">
        <f t="shared" si="82"/>
        <v>1</v>
      </c>
      <c r="P19" s="45">
        <f t="shared" si="82"/>
        <v>1</v>
      </c>
      <c r="Q19" s="25">
        <f t="shared" si="82"/>
        <v>1</v>
      </c>
      <c r="R19" s="25">
        <f t="shared" si="82"/>
        <v>1</v>
      </c>
      <c r="S19" s="25">
        <f t="shared" si="82"/>
        <v>1</v>
      </c>
      <c r="T19" s="25">
        <f t="shared" si="82"/>
        <v>1</v>
      </c>
      <c r="U19" s="25">
        <f t="shared" si="82"/>
        <v>1</v>
      </c>
      <c r="V19" s="25">
        <f t="shared" si="82"/>
        <v>1</v>
      </c>
      <c r="W19" s="45">
        <f t="shared" si="82"/>
        <v>1</v>
      </c>
      <c r="X19" s="25">
        <f t="shared" si="82"/>
        <v>0.99708333333333332</v>
      </c>
      <c r="Y19" s="25">
        <f t="shared" si="82"/>
        <v>1</v>
      </c>
      <c r="Z19" s="25">
        <f t="shared" si="82"/>
        <v>1</v>
      </c>
      <c r="AA19" s="25">
        <f t="shared" si="82"/>
        <v>1</v>
      </c>
      <c r="AB19" s="25">
        <f t="shared" si="82"/>
        <v>1</v>
      </c>
      <c r="AC19" s="25">
        <f t="shared" si="82"/>
        <v>1</v>
      </c>
      <c r="AD19" s="45">
        <f t="shared" si="82"/>
        <v>1</v>
      </c>
      <c r="AE19" s="25">
        <f t="shared" si="82"/>
        <v>1</v>
      </c>
      <c r="AF19" s="25">
        <f t="shared" si="82"/>
        <v>1</v>
      </c>
      <c r="AG19" s="25">
        <f t="shared" si="82"/>
        <v>1</v>
      </c>
      <c r="AH19" s="25">
        <f t="shared" si="82"/>
        <v>1</v>
      </c>
      <c r="AI19" s="25">
        <f t="shared" si="82"/>
        <v>1</v>
      </c>
      <c r="AJ19" s="25">
        <f t="shared" si="82"/>
        <v>1</v>
      </c>
      <c r="AK19" s="45">
        <f t="shared" si="82"/>
        <v>1</v>
      </c>
      <c r="AL19" s="25">
        <f t="shared" si="82"/>
        <v>1</v>
      </c>
      <c r="AM19" s="25">
        <f t="shared" si="82"/>
        <v>1</v>
      </c>
      <c r="AN19" s="25">
        <f t="shared" si="82"/>
        <v>1</v>
      </c>
      <c r="AO19" s="25">
        <f t="shared" si="82"/>
        <v>1</v>
      </c>
      <c r="AP19" s="25">
        <f t="shared" si="82"/>
        <v>1</v>
      </c>
      <c r="AQ19" s="25">
        <f t="shared" si="82"/>
        <v>1</v>
      </c>
      <c r="AR19" s="45">
        <f t="shared" si="82"/>
        <v>1</v>
      </c>
      <c r="AS19" s="25">
        <f t="shared" si="82"/>
        <v>1</v>
      </c>
      <c r="AT19" s="25">
        <f t="shared" si="82"/>
        <v>1</v>
      </c>
      <c r="AU19" s="25">
        <f t="shared" si="82"/>
        <v>1</v>
      </c>
      <c r="AV19" s="25">
        <f t="shared" si="82"/>
        <v>1</v>
      </c>
      <c r="AW19" s="25">
        <f t="shared" si="82"/>
        <v>1</v>
      </c>
      <c r="AX19" s="25">
        <f t="shared" si="82"/>
        <v>1</v>
      </c>
      <c r="AY19" s="45">
        <f t="shared" si="82"/>
        <v>1</v>
      </c>
      <c r="AZ19" s="25">
        <f t="shared" si="82"/>
        <v>1</v>
      </c>
      <c r="BA19" s="25">
        <f t="shared" si="82"/>
        <v>1</v>
      </c>
      <c r="BB19" s="25">
        <f t="shared" si="82"/>
        <v>1</v>
      </c>
      <c r="BC19" s="25">
        <f t="shared" si="82"/>
        <v>1</v>
      </c>
      <c r="BD19" s="25">
        <f t="shared" si="82"/>
        <v>0.99250000000000005</v>
      </c>
      <c r="BE19" s="25">
        <f t="shared" si="82"/>
        <v>1</v>
      </c>
      <c r="BF19" s="45">
        <f t="shared" si="82"/>
        <v>1</v>
      </c>
      <c r="BG19" s="25">
        <f t="shared" si="82"/>
        <v>1</v>
      </c>
      <c r="BH19" s="25">
        <f t="shared" si="82"/>
        <v>1</v>
      </c>
      <c r="BI19" s="25">
        <f t="shared" si="82"/>
        <v>1</v>
      </c>
      <c r="BJ19" s="25">
        <f t="shared" si="82"/>
        <v>1</v>
      </c>
      <c r="BK19" s="25">
        <f t="shared" si="82"/>
        <v>1</v>
      </c>
      <c r="BL19" s="25">
        <f t="shared" si="82"/>
        <v>1</v>
      </c>
      <c r="BM19" s="45">
        <f t="shared" si="82"/>
        <v>1</v>
      </c>
      <c r="BN19" s="25">
        <f t="shared" si="82"/>
        <v>1</v>
      </c>
      <c r="BO19" s="25">
        <f t="shared" ref="BO19:DZ19" si="83">IF(BO13=0,BO12,((BO4-BO5-BO7-BO8-BO6)/BO4)/BO13)</f>
        <v>1</v>
      </c>
      <c r="BP19" s="25">
        <f t="shared" si="83"/>
        <v>1</v>
      </c>
      <c r="BQ19" s="25">
        <f t="shared" si="83"/>
        <v>0.98249999999999993</v>
      </c>
      <c r="BR19" s="25">
        <f t="shared" si="83"/>
        <v>1</v>
      </c>
      <c r="BS19" s="25">
        <f t="shared" si="83"/>
        <v>0.98625000000000007</v>
      </c>
      <c r="BT19" s="45">
        <f t="shared" si="83"/>
        <v>1</v>
      </c>
      <c r="BU19" s="25">
        <f t="shared" si="83"/>
        <v>1</v>
      </c>
      <c r="BV19" s="25">
        <f t="shared" si="83"/>
        <v>1</v>
      </c>
      <c r="BW19" s="25">
        <f t="shared" si="83"/>
        <v>1</v>
      </c>
      <c r="BX19" s="25">
        <f t="shared" si="83"/>
        <v>1</v>
      </c>
      <c r="BY19" s="25">
        <f t="shared" si="83"/>
        <v>1</v>
      </c>
      <c r="BZ19" s="25">
        <f t="shared" si="83"/>
        <v>1</v>
      </c>
      <c r="CA19" s="45">
        <f t="shared" si="83"/>
        <v>1</v>
      </c>
      <c r="CB19" s="25">
        <f t="shared" si="83"/>
        <v>1</v>
      </c>
      <c r="CC19" s="25">
        <f t="shared" si="83"/>
        <v>1</v>
      </c>
      <c r="CD19" s="25">
        <f t="shared" si="83"/>
        <v>1</v>
      </c>
      <c r="CE19" s="25">
        <f t="shared" si="83"/>
        <v>1</v>
      </c>
      <c r="CF19" s="25">
        <f t="shared" si="83"/>
        <v>1</v>
      </c>
      <c r="CG19" s="25">
        <f t="shared" si="83"/>
        <v>1</v>
      </c>
      <c r="CH19" s="45">
        <f t="shared" si="83"/>
        <v>1</v>
      </c>
      <c r="CI19" s="25">
        <f t="shared" si="83"/>
        <v>1</v>
      </c>
      <c r="CJ19" s="25">
        <f t="shared" si="83"/>
        <v>1</v>
      </c>
      <c r="CK19" s="25">
        <f t="shared" si="83"/>
        <v>1</v>
      </c>
      <c r="CL19" s="25">
        <f t="shared" si="83"/>
        <v>1</v>
      </c>
      <c r="CM19" s="25">
        <f t="shared" si="83"/>
        <v>1</v>
      </c>
      <c r="CN19" s="25">
        <f t="shared" si="83"/>
        <v>1</v>
      </c>
      <c r="CO19" s="45">
        <f t="shared" si="83"/>
        <v>1</v>
      </c>
      <c r="CP19" s="25">
        <f t="shared" si="83"/>
        <v>1</v>
      </c>
      <c r="CQ19" s="25">
        <f t="shared" si="83"/>
        <v>1</v>
      </c>
      <c r="CR19" s="25">
        <f t="shared" si="83"/>
        <v>0.99708333333333332</v>
      </c>
      <c r="CS19" s="25">
        <f t="shared" si="83"/>
        <v>0.25</v>
      </c>
      <c r="CT19" s="25">
        <f t="shared" si="83"/>
        <v>0.70833333333333337</v>
      </c>
      <c r="CU19" s="25">
        <f t="shared" si="83"/>
        <v>0.99458333333333337</v>
      </c>
      <c r="CV19" s="45">
        <f t="shared" si="83"/>
        <v>1</v>
      </c>
      <c r="CW19" s="25">
        <f t="shared" si="83"/>
        <v>1</v>
      </c>
      <c r="CX19" s="25">
        <f t="shared" si="83"/>
        <v>1</v>
      </c>
      <c r="CY19" s="25">
        <f t="shared" si="83"/>
        <v>1</v>
      </c>
      <c r="CZ19" s="25">
        <f t="shared" si="83"/>
        <v>1</v>
      </c>
      <c r="DA19" s="25">
        <f t="shared" si="83"/>
        <v>1</v>
      </c>
      <c r="DB19" s="25">
        <f t="shared" si="83"/>
        <v>1</v>
      </c>
      <c r="DC19" s="45">
        <f t="shared" si="83"/>
        <v>1</v>
      </c>
      <c r="DD19" s="25">
        <f t="shared" si="83"/>
        <v>1</v>
      </c>
      <c r="DE19" s="25">
        <f t="shared" si="83"/>
        <v>1</v>
      </c>
      <c r="DF19" s="25">
        <f t="shared" si="83"/>
        <v>1</v>
      </c>
      <c r="DG19" s="25">
        <f t="shared" si="83"/>
        <v>1</v>
      </c>
      <c r="DH19" s="25">
        <f t="shared" si="83"/>
        <v>1</v>
      </c>
      <c r="DI19" s="25">
        <f t="shared" si="83"/>
        <v>1</v>
      </c>
      <c r="DJ19" s="45">
        <f t="shared" si="83"/>
        <v>1</v>
      </c>
      <c r="DK19" s="25">
        <f t="shared" si="83"/>
        <v>1</v>
      </c>
      <c r="DL19" s="25">
        <f t="shared" si="83"/>
        <v>1</v>
      </c>
      <c r="DM19" s="25">
        <f t="shared" si="83"/>
        <v>1</v>
      </c>
      <c r="DN19" s="25">
        <f t="shared" si="83"/>
        <v>1</v>
      </c>
      <c r="DO19" s="25">
        <f t="shared" si="83"/>
        <v>1</v>
      </c>
      <c r="DP19" s="25">
        <f t="shared" si="83"/>
        <v>1</v>
      </c>
      <c r="DQ19" s="45">
        <f t="shared" si="83"/>
        <v>1</v>
      </c>
      <c r="DR19" s="25">
        <f t="shared" si="83"/>
        <v>1</v>
      </c>
      <c r="DS19" s="25">
        <f t="shared" si="83"/>
        <v>1</v>
      </c>
      <c r="DT19" s="25">
        <f t="shared" si="83"/>
        <v>1</v>
      </c>
      <c r="DU19" s="25">
        <f t="shared" si="83"/>
        <v>1</v>
      </c>
      <c r="DV19" s="25">
        <f t="shared" si="83"/>
        <v>1</v>
      </c>
      <c r="DW19" s="25">
        <f t="shared" si="83"/>
        <v>1</v>
      </c>
      <c r="DX19" s="45">
        <f t="shared" si="83"/>
        <v>1</v>
      </c>
      <c r="DY19" s="25">
        <f t="shared" si="83"/>
        <v>1</v>
      </c>
      <c r="DZ19" s="25">
        <f t="shared" si="83"/>
        <v>1</v>
      </c>
      <c r="EA19" s="25">
        <f t="shared" ref="EA19:GL19" si="84">IF(EA13=0,EA12,((EA4-EA5-EA7-EA8-EA6)/EA4)/EA13)</f>
        <v>1</v>
      </c>
      <c r="EB19" s="25">
        <f t="shared" si="84"/>
        <v>0.99458333333333337</v>
      </c>
      <c r="EC19" s="25">
        <f t="shared" si="84"/>
        <v>1</v>
      </c>
      <c r="ED19" s="25">
        <f t="shared" si="84"/>
        <v>1</v>
      </c>
      <c r="EE19" s="45">
        <f t="shared" si="84"/>
        <v>1</v>
      </c>
      <c r="EF19" s="25">
        <f t="shared" si="84"/>
        <v>1</v>
      </c>
      <c r="EG19" s="25">
        <f t="shared" si="84"/>
        <v>1</v>
      </c>
      <c r="EH19" s="25">
        <f t="shared" si="84"/>
        <v>1</v>
      </c>
      <c r="EI19" s="25">
        <f t="shared" si="84"/>
        <v>1</v>
      </c>
      <c r="EJ19" s="25">
        <f t="shared" si="84"/>
        <v>1</v>
      </c>
      <c r="EK19" s="25">
        <f t="shared" si="84"/>
        <v>1</v>
      </c>
      <c r="EL19" s="45">
        <f t="shared" si="84"/>
        <v>1</v>
      </c>
      <c r="EM19" s="25">
        <f t="shared" si="84"/>
        <v>1</v>
      </c>
      <c r="EN19" s="25">
        <f t="shared" si="84"/>
        <v>1</v>
      </c>
      <c r="EO19" s="25">
        <f t="shared" si="84"/>
        <v>1</v>
      </c>
      <c r="EP19" s="25">
        <f t="shared" si="84"/>
        <v>1</v>
      </c>
      <c r="EQ19" s="25">
        <f t="shared" si="84"/>
        <v>1</v>
      </c>
      <c r="ER19" s="25">
        <f t="shared" si="84"/>
        <v>1</v>
      </c>
      <c r="ES19" s="45">
        <f t="shared" si="84"/>
        <v>1</v>
      </c>
      <c r="ET19" s="25">
        <f t="shared" si="84"/>
        <v>1</v>
      </c>
      <c r="EU19" s="25">
        <f t="shared" si="84"/>
        <v>1</v>
      </c>
      <c r="EV19" s="25">
        <f t="shared" si="84"/>
        <v>1</v>
      </c>
      <c r="EW19" s="25">
        <f t="shared" si="84"/>
        <v>1</v>
      </c>
      <c r="EX19" s="25">
        <f t="shared" si="84"/>
        <v>1</v>
      </c>
      <c r="EY19" s="25">
        <f t="shared" si="84"/>
        <v>1</v>
      </c>
      <c r="EZ19" s="45">
        <f t="shared" si="84"/>
        <v>1</v>
      </c>
      <c r="FA19" s="25">
        <f t="shared" si="84"/>
        <v>1</v>
      </c>
      <c r="FB19" s="25">
        <f t="shared" si="84"/>
        <v>1</v>
      </c>
      <c r="FC19" s="25">
        <f t="shared" si="84"/>
        <v>1</v>
      </c>
      <c r="FD19" s="25">
        <f t="shared" si="84"/>
        <v>1</v>
      </c>
      <c r="FE19" s="25">
        <f t="shared" si="84"/>
        <v>1</v>
      </c>
      <c r="FF19" s="25">
        <f t="shared" si="84"/>
        <v>1</v>
      </c>
      <c r="FG19" s="45">
        <f t="shared" si="84"/>
        <v>1</v>
      </c>
      <c r="FH19" s="25">
        <f t="shared" si="84"/>
        <v>1</v>
      </c>
      <c r="FI19" s="25">
        <f t="shared" si="84"/>
        <v>1</v>
      </c>
      <c r="FJ19" s="25">
        <f t="shared" si="84"/>
        <v>1</v>
      </c>
      <c r="FK19" s="25">
        <f t="shared" si="84"/>
        <v>1</v>
      </c>
      <c r="FL19" s="25">
        <f t="shared" si="84"/>
        <v>1</v>
      </c>
      <c r="FM19" s="25">
        <f t="shared" si="84"/>
        <v>1</v>
      </c>
      <c r="FN19" s="45">
        <f t="shared" si="84"/>
        <v>1</v>
      </c>
      <c r="FO19" s="25">
        <f t="shared" si="84"/>
        <v>1</v>
      </c>
      <c r="FP19" s="25">
        <f t="shared" si="84"/>
        <v>1</v>
      </c>
      <c r="FQ19" s="25">
        <f t="shared" si="84"/>
        <v>1</v>
      </c>
      <c r="FR19" s="25">
        <f t="shared" si="84"/>
        <v>1</v>
      </c>
      <c r="FS19" s="25">
        <f t="shared" si="84"/>
        <v>1</v>
      </c>
      <c r="FT19" s="25">
        <f t="shared" si="84"/>
        <v>1</v>
      </c>
      <c r="FU19" s="45">
        <f t="shared" si="84"/>
        <v>1</v>
      </c>
      <c r="FV19" s="25">
        <f t="shared" si="84"/>
        <v>1</v>
      </c>
      <c r="FW19" s="25">
        <f t="shared" si="84"/>
        <v>0.60277777777777775</v>
      </c>
      <c r="FX19" s="25">
        <f t="shared" si="84"/>
        <v>0</v>
      </c>
      <c r="FY19" s="25">
        <f t="shared" si="84"/>
        <v>0.67583333333333329</v>
      </c>
      <c r="FZ19" s="25">
        <f t="shared" si="84"/>
        <v>1</v>
      </c>
      <c r="GA19" s="25">
        <f t="shared" si="84"/>
        <v>1</v>
      </c>
      <c r="GB19" s="45">
        <f t="shared" si="84"/>
        <v>1</v>
      </c>
      <c r="GC19" s="25">
        <f t="shared" si="84"/>
        <v>1</v>
      </c>
      <c r="GD19" s="25">
        <f t="shared" si="84"/>
        <v>1</v>
      </c>
      <c r="GE19" s="25">
        <f t="shared" si="84"/>
        <v>1</v>
      </c>
      <c r="GF19" s="25">
        <f t="shared" si="84"/>
        <v>1</v>
      </c>
      <c r="GG19" s="25">
        <f t="shared" si="84"/>
        <v>1</v>
      </c>
      <c r="GH19" s="25">
        <f t="shared" si="84"/>
        <v>1</v>
      </c>
      <c r="GI19" s="45">
        <f t="shared" si="84"/>
        <v>1</v>
      </c>
      <c r="GJ19" s="25">
        <f t="shared" si="84"/>
        <v>0.71749999999999992</v>
      </c>
      <c r="GK19" s="25">
        <f t="shared" si="84"/>
        <v>1</v>
      </c>
      <c r="GL19" s="25">
        <f t="shared" si="84"/>
        <v>1</v>
      </c>
      <c r="GM19" s="25">
        <f t="shared" ref="GM19:IX19" si="85">IF(GM13=0,GM12,((GM4-GM5-GM7-GM8-GM6)/GM4)/GM13)</f>
        <v>1</v>
      </c>
      <c r="GN19" s="25">
        <f t="shared" si="85"/>
        <v>1</v>
      </c>
      <c r="GO19" s="25">
        <f t="shared" si="85"/>
        <v>1</v>
      </c>
      <c r="GP19" s="45">
        <f t="shared" si="85"/>
        <v>1</v>
      </c>
      <c r="GQ19" s="25">
        <f t="shared" si="85"/>
        <v>1</v>
      </c>
      <c r="GR19" s="25">
        <f t="shared" si="85"/>
        <v>1</v>
      </c>
      <c r="GS19" s="25">
        <f t="shared" si="85"/>
        <v>1</v>
      </c>
      <c r="GT19" s="25">
        <f t="shared" si="85"/>
        <v>1</v>
      </c>
      <c r="GU19" s="25">
        <f t="shared" si="85"/>
        <v>1</v>
      </c>
      <c r="GV19" s="25">
        <f t="shared" si="85"/>
        <v>1</v>
      </c>
      <c r="GW19" s="45">
        <f t="shared" si="85"/>
        <v>1</v>
      </c>
      <c r="GX19" s="25">
        <f t="shared" si="85"/>
        <v>1</v>
      </c>
      <c r="GY19" s="25">
        <f t="shared" si="85"/>
        <v>1</v>
      </c>
      <c r="GZ19" s="25">
        <f t="shared" si="85"/>
        <v>1</v>
      </c>
      <c r="HA19" s="25">
        <f t="shared" si="85"/>
        <v>1</v>
      </c>
      <c r="HB19" s="25">
        <f t="shared" si="85"/>
        <v>1</v>
      </c>
      <c r="HC19" s="25">
        <f t="shared" si="85"/>
        <v>1</v>
      </c>
      <c r="HD19" s="45">
        <f t="shared" si="85"/>
        <v>1</v>
      </c>
      <c r="HE19" s="25">
        <f t="shared" si="85"/>
        <v>1</v>
      </c>
      <c r="HF19" s="25">
        <f t="shared" si="85"/>
        <v>1</v>
      </c>
      <c r="HG19" s="25">
        <f t="shared" si="85"/>
        <v>1</v>
      </c>
      <c r="HH19" s="25">
        <f t="shared" si="85"/>
        <v>1</v>
      </c>
      <c r="HI19" s="25">
        <f t="shared" si="85"/>
        <v>1</v>
      </c>
      <c r="HJ19" s="25">
        <f t="shared" si="85"/>
        <v>1</v>
      </c>
      <c r="HK19" s="45">
        <f t="shared" si="85"/>
        <v>1</v>
      </c>
      <c r="HL19" s="25">
        <f t="shared" si="85"/>
        <v>1</v>
      </c>
      <c r="HM19" s="25">
        <f t="shared" si="85"/>
        <v>1</v>
      </c>
      <c r="HN19" s="25">
        <f t="shared" si="85"/>
        <v>1</v>
      </c>
      <c r="HO19" s="25">
        <f t="shared" si="85"/>
        <v>1</v>
      </c>
      <c r="HP19" s="25">
        <f t="shared" si="85"/>
        <v>0.9916666666666667</v>
      </c>
      <c r="HQ19" s="25">
        <f t="shared" si="85"/>
        <v>1</v>
      </c>
      <c r="HR19" s="45">
        <f t="shared" si="85"/>
        <v>1</v>
      </c>
      <c r="HS19" s="25">
        <f t="shared" si="85"/>
        <v>1</v>
      </c>
      <c r="HT19" s="25">
        <f t="shared" si="85"/>
        <v>1</v>
      </c>
      <c r="HU19" s="25">
        <f t="shared" si="85"/>
        <v>1</v>
      </c>
      <c r="HV19" s="25">
        <f t="shared" si="85"/>
        <v>1</v>
      </c>
      <c r="HW19" s="25">
        <f t="shared" si="85"/>
        <v>1</v>
      </c>
      <c r="HX19" s="25">
        <f t="shared" si="85"/>
        <v>1</v>
      </c>
      <c r="HY19" s="45">
        <f t="shared" si="85"/>
        <v>1</v>
      </c>
      <c r="HZ19" s="25">
        <f t="shared" si="85"/>
        <v>1</v>
      </c>
      <c r="IA19" s="25">
        <f t="shared" si="85"/>
        <v>1</v>
      </c>
      <c r="IB19" s="25">
        <f t="shared" si="85"/>
        <v>1</v>
      </c>
      <c r="IC19" s="25">
        <f t="shared" si="85"/>
        <v>1</v>
      </c>
      <c r="ID19" s="25">
        <f t="shared" si="85"/>
        <v>1</v>
      </c>
      <c r="IE19" s="25">
        <f t="shared" si="85"/>
        <v>1</v>
      </c>
      <c r="IF19" s="45">
        <f t="shared" si="85"/>
        <v>1</v>
      </c>
      <c r="IG19" s="25">
        <f t="shared" si="85"/>
        <v>0.85625000000000007</v>
      </c>
      <c r="IH19" s="25">
        <f t="shared" si="85"/>
        <v>0</v>
      </c>
      <c r="II19" s="25">
        <f t="shared" si="85"/>
        <v>0</v>
      </c>
      <c r="IJ19" s="25">
        <f t="shared" si="85"/>
        <v>-3.3333333333333335E-3</v>
      </c>
      <c r="IK19" s="25">
        <f t="shared" si="85"/>
        <v>0</v>
      </c>
      <c r="IL19" s="25">
        <f t="shared" si="85"/>
        <v>0.48749999999999999</v>
      </c>
      <c r="IM19" s="45">
        <f t="shared" si="85"/>
        <v>1</v>
      </c>
      <c r="IN19" s="25">
        <f t="shared" si="85"/>
        <v>1</v>
      </c>
      <c r="IO19" s="25">
        <f t="shared" si="85"/>
        <v>1</v>
      </c>
      <c r="IP19" s="25">
        <f t="shared" si="85"/>
        <v>1</v>
      </c>
      <c r="IQ19" s="25">
        <f t="shared" si="85"/>
        <v>1</v>
      </c>
      <c r="IR19" s="25">
        <f t="shared" si="85"/>
        <v>1</v>
      </c>
      <c r="IS19" s="25">
        <f t="shared" si="85"/>
        <v>1</v>
      </c>
      <c r="IT19" s="45">
        <f t="shared" si="85"/>
        <v>0.9770833333333333</v>
      </c>
      <c r="IU19" s="25">
        <f t="shared" si="85"/>
        <v>1</v>
      </c>
      <c r="IV19" s="25">
        <f t="shared" si="85"/>
        <v>1</v>
      </c>
      <c r="IW19" s="25">
        <f t="shared" si="85"/>
        <v>1</v>
      </c>
      <c r="IX19" s="25">
        <f t="shared" si="85"/>
        <v>1</v>
      </c>
      <c r="IY19" s="25">
        <f t="shared" ref="IY19:LJ19" si="86">IF(IY13=0,IY12,((IY4-IY5-IY7-IY8-IY6)/IY4)/IY13)</f>
        <v>1</v>
      </c>
      <c r="IZ19" s="25">
        <f t="shared" si="86"/>
        <v>1</v>
      </c>
      <c r="JA19" s="45">
        <f t="shared" si="86"/>
        <v>1</v>
      </c>
      <c r="JB19" s="25">
        <f t="shared" si="86"/>
        <v>1</v>
      </c>
      <c r="JC19" s="25">
        <f t="shared" si="86"/>
        <v>1</v>
      </c>
      <c r="JD19" s="25">
        <f t="shared" si="86"/>
        <v>1</v>
      </c>
      <c r="JE19" s="25">
        <f t="shared" si="86"/>
        <v>1</v>
      </c>
      <c r="JF19" s="25">
        <f t="shared" si="86"/>
        <v>1</v>
      </c>
      <c r="JG19" s="25">
        <f t="shared" si="86"/>
        <v>1</v>
      </c>
      <c r="JH19" s="45">
        <f t="shared" si="86"/>
        <v>1</v>
      </c>
      <c r="JI19" s="25">
        <f t="shared" si="86"/>
        <v>1</v>
      </c>
      <c r="JJ19" s="25">
        <f t="shared" si="86"/>
        <v>1</v>
      </c>
      <c r="JK19" s="25">
        <f t="shared" si="86"/>
        <v>1</v>
      </c>
      <c r="JL19" s="25">
        <f t="shared" si="86"/>
        <v>1</v>
      </c>
      <c r="JM19" s="25">
        <f t="shared" si="86"/>
        <v>1</v>
      </c>
      <c r="JN19" s="25">
        <f t="shared" si="86"/>
        <v>1</v>
      </c>
      <c r="JO19" s="45">
        <f t="shared" si="86"/>
        <v>1</v>
      </c>
      <c r="JP19" s="25">
        <f t="shared" si="86"/>
        <v>1</v>
      </c>
      <c r="JQ19" s="25">
        <f t="shared" si="86"/>
        <v>1</v>
      </c>
      <c r="JR19" s="25">
        <f t="shared" si="86"/>
        <v>1</v>
      </c>
      <c r="JS19" s="25">
        <f t="shared" si="86"/>
        <v>1</v>
      </c>
      <c r="JT19" s="25">
        <f t="shared" si="86"/>
        <v>1</v>
      </c>
      <c r="JU19" s="25">
        <f t="shared" si="86"/>
        <v>1</v>
      </c>
      <c r="JV19" s="45">
        <f t="shared" si="86"/>
        <v>1</v>
      </c>
      <c r="JW19" s="25">
        <f t="shared" si="86"/>
        <v>1</v>
      </c>
      <c r="JX19" s="25">
        <f t="shared" si="86"/>
        <v>1</v>
      </c>
      <c r="JY19" s="25">
        <f t="shared" si="86"/>
        <v>1</v>
      </c>
      <c r="JZ19" s="25">
        <f t="shared" si="86"/>
        <v>1</v>
      </c>
      <c r="KA19" s="25">
        <f t="shared" si="86"/>
        <v>1</v>
      </c>
      <c r="KB19" s="25">
        <f t="shared" si="86"/>
        <v>0.45333333333333337</v>
      </c>
      <c r="KC19" s="45">
        <f t="shared" si="86"/>
        <v>1</v>
      </c>
      <c r="KD19" s="25">
        <f t="shared" si="86"/>
        <v>1</v>
      </c>
      <c r="KE19" s="25">
        <f t="shared" si="86"/>
        <v>1</v>
      </c>
      <c r="KF19" s="25">
        <f t="shared" si="86"/>
        <v>1</v>
      </c>
      <c r="KG19" s="25">
        <f t="shared" si="86"/>
        <v>1</v>
      </c>
      <c r="KH19" s="25">
        <f t="shared" si="86"/>
        <v>1</v>
      </c>
      <c r="KI19" s="25">
        <f t="shared" si="86"/>
        <v>1</v>
      </c>
      <c r="KJ19" s="45">
        <f t="shared" si="86"/>
        <v>1</v>
      </c>
      <c r="KK19" s="25">
        <f t="shared" si="86"/>
        <v>1</v>
      </c>
      <c r="KL19" s="25">
        <f t="shared" si="86"/>
        <v>1</v>
      </c>
      <c r="KM19" s="25">
        <f t="shared" si="86"/>
        <v>1</v>
      </c>
      <c r="KN19" s="25">
        <f t="shared" si="86"/>
        <v>1</v>
      </c>
      <c r="KO19" s="25">
        <f t="shared" si="86"/>
        <v>1</v>
      </c>
      <c r="KP19" s="25">
        <f t="shared" si="86"/>
        <v>1</v>
      </c>
      <c r="KQ19" s="45">
        <f t="shared" si="86"/>
        <v>1</v>
      </c>
      <c r="KR19" s="25">
        <f t="shared" si="86"/>
        <v>1</v>
      </c>
      <c r="KS19" s="25">
        <f t="shared" si="86"/>
        <v>1</v>
      </c>
      <c r="KT19" s="25">
        <f t="shared" si="86"/>
        <v>1</v>
      </c>
      <c r="KU19" s="25">
        <f t="shared" si="86"/>
        <v>1</v>
      </c>
      <c r="KV19" s="25">
        <f t="shared" si="86"/>
        <v>1</v>
      </c>
      <c r="KW19" s="25">
        <f t="shared" si="86"/>
        <v>1</v>
      </c>
      <c r="KX19" s="45">
        <f t="shared" si="86"/>
        <v>1</v>
      </c>
      <c r="KY19" s="25">
        <f t="shared" si="86"/>
        <v>1</v>
      </c>
      <c r="KZ19" s="25">
        <f t="shared" si="86"/>
        <v>1</v>
      </c>
      <c r="LA19" s="25">
        <f t="shared" si="86"/>
        <v>1</v>
      </c>
      <c r="LB19" s="25">
        <f t="shared" si="86"/>
        <v>1</v>
      </c>
      <c r="LC19" s="25">
        <f t="shared" si="86"/>
        <v>1</v>
      </c>
      <c r="LD19" s="25">
        <f t="shared" si="86"/>
        <v>1</v>
      </c>
      <c r="LE19" s="45">
        <f t="shared" si="86"/>
        <v>1</v>
      </c>
      <c r="LF19" s="25">
        <f t="shared" si="86"/>
        <v>1</v>
      </c>
      <c r="LG19" s="25">
        <f t="shared" si="86"/>
        <v>1</v>
      </c>
      <c r="LH19" s="25">
        <f t="shared" si="86"/>
        <v>1</v>
      </c>
      <c r="LI19" s="25">
        <f t="shared" si="86"/>
        <v>1</v>
      </c>
      <c r="LJ19" s="25">
        <f t="shared" si="86"/>
        <v>1</v>
      </c>
      <c r="LK19" s="25">
        <f t="shared" ref="LK19:NB19" si="87">IF(LK13=0,LK12,((LK4-LK5-LK7-LK8-LK6)/LK4)/LK13)</f>
        <v>1</v>
      </c>
      <c r="LL19" s="45">
        <f t="shared" si="87"/>
        <v>1</v>
      </c>
      <c r="LM19" s="25">
        <f t="shared" si="87"/>
        <v>1</v>
      </c>
      <c r="LN19" s="25">
        <f t="shared" si="87"/>
        <v>1</v>
      </c>
      <c r="LO19" s="25">
        <f t="shared" si="87"/>
        <v>1</v>
      </c>
      <c r="LP19" s="25">
        <f t="shared" si="87"/>
        <v>1</v>
      </c>
      <c r="LQ19" s="25">
        <f t="shared" si="87"/>
        <v>1</v>
      </c>
      <c r="LR19" s="25">
        <f t="shared" si="87"/>
        <v>1</v>
      </c>
      <c r="LS19" s="45">
        <f t="shared" si="87"/>
        <v>1</v>
      </c>
      <c r="LT19" s="25">
        <f t="shared" si="87"/>
        <v>1</v>
      </c>
      <c r="LU19" s="25">
        <f t="shared" si="87"/>
        <v>1</v>
      </c>
      <c r="LV19" s="25">
        <f t="shared" si="87"/>
        <v>1</v>
      </c>
      <c r="LW19" s="25">
        <f t="shared" si="87"/>
        <v>1</v>
      </c>
      <c r="LX19" s="25">
        <f t="shared" si="87"/>
        <v>1</v>
      </c>
      <c r="LY19" s="25">
        <f t="shared" si="87"/>
        <v>1</v>
      </c>
      <c r="LZ19" s="45">
        <f t="shared" si="87"/>
        <v>1</v>
      </c>
      <c r="MA19" s="25">
        <f t="shared" si="87"/>
        <v>1</v>
      </c>
      <c r="MB19" s="25">
        <f t="shared" si="87"/>
        <v>1</v>
      </c>
      <c r="MC19" s="25">
        <f t="shared" si="87"/>
        <v>1</v>
      </c>
      <c r="MD19" s="25">
        <f t="shared" si="87"/>
        <v>1</v>
      </c>
      <c r="ME19" s="25">
        <f t="shared" si="87"/>
        <v>0.97291666666666676</v>
      </c>
      <c r="MF19" s="25">
        <f t="shared" si="87"/>
        <v>0.26041666666666669</v>
      </c>
      <c r="MG19" s="45">
        <f t="shared" si="87"/>
        <v>0.96736111111111101</v>
      </c>
      <c r="MH19" s="25">
        <f t="shared" si="87"/>
        <v>1</v>
      </c>
      <c r="MI19" s="25">
        <f t="shared" si="87"/>
        <v>1</v>
      </c>
      <c r="MJ19" s="25">
        <f t="shared" si="87"/>
        <v>1</v>
      </c>
      <c r="MK19" s="25">
        <f t="shared" si="87"/>
        <v>1</v>
      </c>
      <c r="ML19" s="25">
        <f t="shared" si="87"/>
        <v>1</v>
      </c>
      <c r="MM19" s="25">
        <f t="shared" si="87"/>
        <v>1</v>
      </c>
      <c r="MN19" s="45">
        <f t="shared" si="87"/>
        <v>1</v>
      </c>
      <c r="MO19" s="25">
        <f t="shared" si="87"/>
        <v>1</v>
      </c>
      <c r="MP19" s="25">
        <f t="shared" si="87"/>
        <v>1</v>
      </c>
      <c r="MQ19" s="25">
        <f t="shared" si="87"/>
        <v>1</v>
      </c>
      <c r="MR19" s="25">
        <f t="shared" si="87"/>
        <v>1</v>
      </c>
      <c r="MS19" s="25">
        <f t="shared" si="87"/>
        <v>1</v>
      </c>
      <c r="MT19" s="25">
        <f t="shared" si="87"/>
        <v>1</v>
      </c>
      <c r="MU19" s="45">
        <f t="shared" si="87"/>
        <v>1</v>
      </c>
      <c r="MV19" s="25">
        <f t="shared" si="87"/>
        <v>1</v>
      </c>
      <c r="MW19" s="25">
        <f t="shared" si="87"/>
        <v>1</v>
      </c>
      <c r="MX19" s="25">
        <f t="shared" si="87"/>
        <v>1</v>
      </c>
      <c r="MY19" s="25">
        <f t="shared" si="87"/>
        <v>1</v>
      </c>
      <c r="MZ19" s="25">
        <f t="shared" si="87"/>
        <v>1</v>
      </c>
      <c r="NA19" s="25">
        <f t="shared" si="87"/>
        <v>1</v>
      </c>
      <c r="NB19" s="45">
        <f t="shared" si="87"/>
        <v>0.87208333333333332</v>
      </c>
    </row>
  </sheetData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ADE1-352C-40B2-915D-A37F424EEE44}">
  <sheetPr codeName="Sheet2"/>
  <dimension ref="A1:R365"/>
  <sheetViews>
    <sheetView topLeftCell="A326" workbookViewId="0">
      <selection activeCell="C364" sqref="C364"/>
    </sheetView>
  </sheetViews>
  <sheetFormatPr defaultRowHeight="12.75" x14ac:dyDescent="0.2"/>
  <cols>
    <col min="1" max="1" width="10.140625" bestFit="1" customWidth="1"/>
  </cols>
  <sheetData>
    <row r="1" spans="1:18" x14ac:dyDescent="0.2">
      <c r="A1" s="85" t="s">
        <v>34</v>
      </c>
      <c r="B1" s="86" t="s">
        <v>35</v>
      </c>
      <c r="C1" s="87" t="s">
        <v>36</v>
      </c>
      <c r="D1" s="87" t="s">
        <v>37</v>
      </c>
      <c r="E1" s="87" t="s">
        <v>38</v>
      </c>
      <c r="F1" s="87" t="s">
        <v>39</v>
      </c>
      <c r="G1" s="87" t="s">
        <v>40</v>
      </c>
      <c r="H1" s="88" t="s">
        <v>41</v>
      </c>
      <c r="I1" s="88" t="s">
        <v>42</v>
      </c>
      <c r="J1" s="89" t="s">
        <v>43</v>
      </c>
      <c r="K1" s="89" t="s">
        <v>44</v>
      </c>
      <c r="L1" s="39" t="s">
        <v>45</v>
      </c>
      <c r="M1" s="39" t="s">
        <v>46</v>
      </c>
      <c r="N1" s="39" t="s">
        <v>47</v>
      </c>
      <c r="O1" s="57" t="s">
        <v>48</v>
      </c>
      <c r="P1" s="1" t="s">
        <v>49</v>
      </c>
      <c r="Q1" s="90" t="s">
        <v>50</v>
      </c>
      <c r="R1" s="91" t="s">
        <v>51</v>
      </c>
    </row>
    <row r="2" spans="1:18" x14ac:dyDescent="0.2">
      <c r="A2" s="92">
        <v>43099</v>
      </c>
      <c r="C2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  <c r="J2">
        <v>1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 t="s">
        <v>52</v>
      </c>
    </row>
    <row r="3" spans="1:18" x14ac:dyDescent="0.2">
      <c r="A3" s="92">
        <v>43100</v>
      </c>
      <c r="C3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24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 t="s">
        <v>52</v>
      </c>
    </row>
    <row r="4" spans="1:18" x14ac:dyDescent="0.2">
      <c r="A4" s="92">
        <v>43101</v>
      </c>
      <c r="C4">
        <v>24</v>
      </c>
      <c r="D4">
        <v>0</v>
      </c>
      <c r="E4">
        <v>0</v>
      </c>
      <c r="F4">
        <v>0</v>
      </c>
      <c r="G4">
        <v>0</v>
      </c>
      <c r="H4">
        <v>0</v>
      </c>
      <c r="I4">
        <v>24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 t="s">
        <v>52</v>
      </c>
    </row>
    <row r="5" spans="1:18" x14ac:dyDescent="0.2">
      <c r="A5" s="92">
        <v>43102</v>
      </c>
      <c r="C5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24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 t="s">
        <v>52</v>
      </c>
    </row>
    <row r="6" spans="1:18" x14ac:dyDescent="0.2">
      <c r="A6" s="92">
        <v>43103</v>
      </c>
      <c r="C6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24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 t="s">
        <v>52</v>
      </c>
    </row>
    <row r="7" spans="1:18" x14ac:dyDescent="0.2">
      <c r="A7" s="92">
        <v>43104</v>
      </c>
      <c r="C7">
        <v>24</v>
      </c>
      <c r="D7">
        <v>0</v>
      </c>
      <c r="E7">
        <v>0</v>
      </c>
      <c r="F7">
        <v>0</v>
      </c>
      <c r="G7">
        <v>0</v>
      </c>
      <c r="H7">
        <v>0</v>
      </c>
      <c r="I7">
        <v>24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 t="s">
        <v>52</v>
      </c>
    </row>
    <row r="8" spans="1:18" x14ac:dyDescent="0.2">
      <c r="A8" s="92">
        <v>43105</v>
      </c>
      <c r="C8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24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 t="s">
        <v>52</v>
      </c>
    </row>
    <row r="9" spans="1:18" x14ac:dyDescent="0.2">
      <c r="A9" s="92">
        <v>43106</v>
      </c>
      <c r="C9">
        <v>24</v>
      </c>
      <c r="D9">
        <v>0</v>
      </c>
      <c r="E9">
        <v>0</v>
      </c>
      <c r="F9">
        <v>0</v>
      </c>
      <c r="G9">
        <v>0</v>
      </c>
      <c r="H9">
        <v>0</v>
      </c>
      <c r="I9">
        <v>24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 t="s">
        <v>52</v>
      </c>
    </row>
    <row r="10" spans="1:18" x14ac:dyDescent="0.2">
      <c r="A10" s="92">
        <v>43107</v>
      </c>
      <c r="C10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24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 t="s">
        <v>52</v>
      </c>
    </row>
    <row r="11" spans="1:18" x14ac:dyDescent="0.2">
      <c r="A11" s="92">
        <v>43108</v>
      </c>
      <c r="C11">
        <v>24</v>
      </c>
      <c r="D11">
        <v>0</v>
      </c>
      <c r="E11">
        <v>0.08</v>
      </c>
      <c r="F11">
        <v>0</v>
      </c>
      <c r="G11">
        <v>0</v>
      </c>
      <c r="H11">
        <v>0</v>
      </c>
      <c r="I11">
        <v>24</v>
      </c>
      <c r="J11">
        <v>1</v>
      </c>
      <c r="K11">
        <v>0.9966666666666667</v>
      </c>
      <c r="L11">
        <v>0</v>
      </c>
      <c r="M11">
        <v>0</v>
      </c>
      <c r="N11">
        <v>0</v>
      </c>
      <c r="O11">
        <v>1</v>
      </c>
      <c r="P11">
        <v>0</v>
      </c>
      <c r="Q11" t="s">
        <v>53</v>
      </c>
    </row>
    <row r="12" spans="1:18" x14ac:dyDescent="0.2">
      <c r="A12" s="92">
        <v>43109</v>
      </c>
      <c r="C12">
        <v>24</v>
      </c>
      <c r="D12">
        <v>4.03</v>
      </c>
      <c r="E12">
        <v>0</v>
      </c>
      <c r="F12">
        <v>0</v>
      </c>
      <c r="G12">
        <v>0</v>
      </c>
      <c r="H12">
        <v>4.03</v>
      </c>
      <c r="I12">
        <v>19.97</v>
      </c>
      <c r="J12">
        <v>0.83208333333333329</v>
      </c>
      <c r="K12">
        <v>0.83208333333333329</v>
      </c>
      <c r="L12">
        <v>0</v>
      </c>
      <c r="M12">
        <v>0</v>
      </c>
      <c r="N12">
        <v>0</v>
      </c>
      <c r="O12">
        <v>1</v>
      </c>
      <c r="P12">
        <v>0</v>
      </c>
      <c r="Q12" t="s">
        <v>54</v>
      </c>
    </row>
    <row r="13" spans="1:18" x14ac:dyDescent="0.2">
      <c r="A13" s="92">
        <v>43110</v>
      </c>
      <c r="C13">
        <v>24</v>
      </c>
      <c r="D13">
        <v>0</v>
      </c>
      <c r="E13">
        <v>0</v>
      </c>
      <c r="F13">
        <v>0</v>
      </c>
      <c r="G13">
        <v>0</v>
      </c>
      <c r="H13">
        <v>0</v>
      </c>
      <c r="I13">
        <v>24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 t="s">
        <v>52</v>
      </c>
    </row>
    <row r="14" spans="1:18" x14ac:dyDescent="0.2">
      <c r="A14" s="92">
        <v>43111</v>
      </c>
      <c r="C14">
        <v>24</v>
      </c>
      <c r="D14">
        <v>0</v>
      </c>
      <c r="E14">
        <v>0</v>
      </c>
      <c r="F14">
        <v>0</v>
      </c>
      <c r="G14">
        <v>0</v>
      </c>
      <c r="H14">
        <v>0</v>
      </c>
      <c r="I14">
        <v>24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 t="s">
        <v>52</v>
      </c>
    </row>
    <row r="15" spans="1:18" x14ac:dyDescent="0.2">
      <c r="A15" s="92">
        <v>43112</v>
      </c>
      <c r="C15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24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 t="s">
        <v>52</v>
      </c>
    </row>
    <row r="16" spans="1:18" x14ac:dyDescent="0.2">
      <c r="A16" s="92">
        <v>43113</v>
      </c>
      <c r="C16">
        <v>24</v>
      </c>
      <c r="D16">
        <v>0</v>
      </c>
      <c r="E16">
        <v>0</v>
      </c>
      <c r="F16">
        <v>0</v>
      </c>
      <c r="G16">
        <v>0</v>
      </c>
      <c r="H16">
        <v>0</v>
      </c>
      <c r="I16">
        <v>24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 t="s">
        <v>52</v>
      </c>
    </row>
    <row r="17" spans="1:17" x14ac:dyDescent="0.2">
      <c r="A17" s="92">
        <v>43114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24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 t="s">
        <v>52</v>
      </c>
    </row>
    <row r="18" spans="1:17" x14ac:dyDescent="0.2">
      <c r="A18" s="92">
        <v>43115</v>
      </c>
      <c r="C18">
        <v>24</v>
      </c>
      <c r="D18">
        <v>0</v>
      </c>
      <c r="E18">
        <v>0</v>
      </c>
      <c r="F18">
        <v>0</v>
      </c>
      <c r="G18">
        <v>0</v>
      </c>
      <c r="H18">
        <v>0</v>
      </c>
      <c r="I18">
        <v>24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 t="s">
        <v>52</v>
      </c>
    </row>
    <row r="19" spans="1:17" x14ac:dyDescent="0.2">
      <c r="A19" s="92">
        <v>43116</v>
      </c>
      <c r="C19">
        <v>24</v>
      </c>
      <c r="D19">
        <v>0</v>
      </c>
      <c r="E19">
        <v>0</v>
      </c>
      <c r="F19">
        <v>0</v>
      </c>
      <c r="G19">
        <v>0</v>
      </c>
      <c r="H19">
        <v>0</v>
      </c>
      <c r="I19">
        <v>24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 t="s">
        <v>52</v>
      </c>
    </row>
    <row r="20" spans="1:17" x14ac:dyDescent="0.2">
      <c r="A20" s="92">
        <v>43117</v>
      </c>
      <c r="C20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24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 t="s">
        <v>52</v>
      </c>
    </row>
    <row r="21" spans="1:17" x14ac:dyDescent="0.2">
      <c r="A21" s="92">
        <v>43118</v>
      </c>
      <c r="C21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24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 t="s">
        <v>52</v>
      </c>
    </row>
    <row r="22" spans="1:17" x14ac:dyDescent="0.2">
      <c r="A22" s="92">
        <v>43119</v>
      </c>
      <c r="C22">
        <v>24</v>
      </c>
      <c r="D22">
        <v>0</v>
      </c>
      <c r="E22">
        <v>0</v>
      </c>
      <c r="F22">
        <v>0</v>
      </c>
      <c r="G22">
        <v>0</v>
      </c>
      <c r="H22">
        <v>0</v>
      </c>
      <c r="I22">
        <v>24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 t="s">
        <v>52</v>
      </c>
    </row>
    <row r="23" spans="1:17" x14ac:dyDescent="0.2">
      <c r="A23" s="92">
        <v>43120</v>
      </c>
      <c r="C23">
        <v>24</v>
      </c>
      <c r="D23">
        <v>0</v>
      </c>
      <c r="E23">
        <v>7.0000000000000007E-2</v>
      </c>
      <c r="F23">
        <v>0</v>
      </c>
      <c r="G23">
        <v>0</v>
      </c>
      <c r="H23">
        <v>0</v>
      </c>
      <c r="I23">
        <v>24</v>
      </c>
      <c r="J23">
        <v>1</v>
      </c>
      <c r="K23">
        <v>0.99708333333333332</v>
      </c>
      <c r="L23">
        <v>0</v>
      </c>
      <c r="M23">
        <v>0</v>
      </c>
      <c r="N23">
        <v>0</v>
      </c>
      <c r="O23">
        <v>1</v>
      </c>
      <c r="P23">
        <v>0</v>
      </c>
      <c r="Q23" t="s">
        <v>55</v>
      </c>
    </row>
    <row r="24" spans="1:17" x14ac:dyDescent="0.2">
      <c r="A24" s="92">
        <v>43121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24</v>
      </c>
      <c r="J24">
        <v>1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 t="s">
        <v>52</v>
      </c>
    </row>
    <row r="25" spans="1:17" x14ac:dyDescent="0.2">
      <c r="A25" s="92">
        <v>43122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24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 t="s">
        <v>52</v>
      </c>
    </row>
    <row r="26" spans="1:17" x14ac:dyDescent="0.2">
      <c r="A26" s="92">
        <v>43123</v>
      </c>
      <c r="C26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24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 t="s">
        <v>52</v>
      </c>
    </row>
    <row r="27" spans="1:17" x14ac:dyDescent="0.2">
      <c r="A27" s="92">
        <v>43124</v>
      </c>
      <c r="C27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24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 t="s">
        <v>52</v>
      </c>
    </row>
    <row r="28" spans="1:17" x14ac:dyDescent="0.2">
      <c r="A28" s="92">
        <v>43125</v>
      </c>
      <c r="C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24</v>
      </c>
      <c r="J28">
        <v>1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 t="s">
        <v>52</v>
      </c>
    </row>
    <row r="29" spans="1:17" x14ac:dyDescent="0.2">
      <c r="A29" s="92">
        <v>43126</v>
      </c>
      <c r="C29">
        <v>24</v>
      </c>
      <c r="D29">
        <v>0</v>
      </c>
      <c r="E29">
        <v>0</v>
      </c>
      <c r="F29">
        <v>0</v>
      </c>
      <c r="G29">
        <v>0</v>
      </c>
      <c r="H29">
        <v>0</v>
      </c>
      <c r="I29">
        <v>24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 t="s">
        <v>52</v>
      </c>
    </row>
    <row r="30" spans="1:17" x14ac:dyDescent="0.2">
      <c r="A30" s="92">
        <v>43127</v>
      </c>
      <c r="C30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24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 t="s">
        <v>52</v>
      </c>
    </row>
    <row r="31" spans="1:17" x14ac:dyDescent="0.2">
      <c r="A31" s="92">
        <v>43128</v>
      </c>
      <c r="C31">
        <v>24</v>
      </c>
      <c r="D31">
        <v>0</v>
      </c>
      <c r="E31">
        <v>0</v>
      </c>
      <c r="F31">
        <v>0</v>
      </c>
      <c r="G31">
        <v>0</v>
      </c>
      <c r="H31">
        <v>0</v>
      </c>
      <c r="I31">
        <v>24</v>
      </c>
      <c r="J31">
        <v>1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 t="s">
        <v>52</v>
      </c>
    </row>
    <row r="32" spans="1:17" x14ac:dyDescent="0.2">
      <c r="A32" s="92">
        <v>43129</v>
      </c>
      <c r="C32">
        <v>24</v>
      </c>
      <c r="D32">
        <v>0</v>
      </c>
      <c r="E32">
        <v>0</v>
      </c>
      <c r="F32">
        <v>0</v>
      </c>
      <c r="G32">
        <v>0</v>
      </c>
      <c r="H32">
        <v>0</v>
      </c>
      <c r="I32">
        <v>24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 t="s">
        <v>52</v>
      </c>
    </row>
    <row r="33" spans="1:17" x14ac:dyDescent="0.2">
      <c r="A33" s="92">
        <v>43130</v>
      </c>
      <c r="C33">
        <v>24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 t="s">
        <v>52</v>
      </c>
    </row>
    <row r="34" spans="1:17" x14ac:dyDescent="0.2">
      <c r="A34" s="92">
        <v>43131</v>
      </c>
      <c r="C34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24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 t="s">
        <v>52</v>
      </c>
    </row>
    <row r="35" spans="1:17" x14ac:dyDescent="0.2">
      <c r="A35" s="92">
        <v>43132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24</v>
      </c>
      <c r="J35">
        <v>1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 t="s">
        <v>52</v>
      </c>
    </row>
    <row r="36" spans="1:17" x14ac:dyDescent="0.2">
      <c r="A36" s="92">
        <v>43133</v>
      </c>
      <c r="C36">
        <v>24</v>
      </c>
      <c r="D36">
        <v>0</v>
      </c>
      <c r="E36">
        <v>0</v>
      </c>
      <c r="F36">
        <v>0</v>
      </c>
      <c r="G36">
        <v>0</v>
      </c>
      <c r="H36">
        <v>0</v>
      </c>
      <c r="I36">
        <v>24</v>
      </c>
      <c r="J36">
        <v>1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 t="s">
        <v>52</v>
      </c>
    </row>
    <row r="37" spans="1:17" x14ac:dyDescent="0.2">
      <c r="A37" s="92">
        <v>43134</v>
      </c>
      <c r="C37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24</v>
      </c>
      <c r="J37">
        <v>1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 t="s">
        <v>52</v>
      </c>
    </row>
    <row r="38" spans="1:17" x14ac:dyDescent="0.2">
      <c r="A38" s="92">
        <v>43135</v>
      </c>
      <c r="C38">
        <v>24</v>
      </c>
      <c r="D38">
        <v>0</v>
      </c>
      <c r="E38">
        <v>0</v>
      </c>
      <c r="F38">
        <v>0</v>
      </c>
      <c r="G38">
        <v>0</v>
      </c>
      <c r="H38">
        <v>0</v>
      </c>
      <c r="I38">
        <v>24</v>
      </c>
      <c r="J38">
        <v>1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 t="s">
        <v>52</v>
      </c>
    </row>
    <row r="39" spans="1:17" x14ac:dyDescent="0.2">
      <c r="A39" s="92">
        <v>43136</v>
      </c>
      <c r="C39">
        <v>24</v>
      </c>
      <c r="D39">
        <v>0</v>
      </c>
      <c r="E39">
        <v>0</v>
      </c>
      <c r="F39">
        <v>0</v>
      </c>
      <c r="G39">
        <v>0</v>
      </c>
      <c r="H39">
        <v>0</v>
      </c>
      <c r="I39">
        <v>24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 t="s">
        <v>52</v>
      </c>
    </row>
    <row r="40" spans="1:17" x14ac:dyDescent="0.2">
      <c r="A40" s="92">
        <v>43137</v>
      </c>
      <c r="C40">
        <v>24</v>
      </c>
      <c r="D40">
        <v>0</v>
      </c>
      <c r="E40">
        <v>0</v>
      </c>
      <c r="F40">
        <v>0</v>
      </c>
      <c r="G40">
        <v>0</v>
      </c>
      <c r="H40">
        <v>0</v>
      </c>
      <c r="I40">
        <v>24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 t="s">
        <v>52</v>
      </c>
    </row>
    <row r="41" spans="1:17" x14ac:dyDescent="0.2">
      <c r="A41" s="92">
        <v>43138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24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 t="s">
        <v>52</v>
      </c>
    </row>
    <row r="42" spans="1:17" x14ac:dyDescent="0.2">
      <c r="A42" s="92">
        <v>43139</v>
      </c>
      <c r="C42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24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 t="s">
        <v>52</v>
      </c>
    </row>
    <row r="43" spans="1:17" x14ac:dyDescent="0.2">
      <c r="A43" s="92">
        <v>43140</v>
      </c>
      <c r="C43">
        <v>24</v>
      </c>
      <c r="D43">
        <v>0</v>
      </c>
      <c r="E43">
        <v>0</v>
      </c>
      <c r="F43">
        <v>0</v>
      </c>
      <c r="G43">
        <v>0</v>
      </c>
      <c r="H43">
        <v>0</v>
      </c>
      <c r="I43">
        <v>24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 t="s">
        <v>52</v>
      </c>
    </row>
    <row r="44" spans="1:17" x14ac:dyDescent="0.2">
      <c r="A44" s="92">
        <v>43141</v>
      </c>
      <c r="C44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24</v>
      </c>
      <c r="J44">
        <v>1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 t="s">
        <v>52</v>
      </c>
    </row>
    <row r="45" spans="1:17" x14ac:dyDescent="0.2">
      <c r="A45" s="92">
        <v>43142</v>
      </c>
      <c r="C45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24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 t="s">
        <v>52</v>
      </c>
    </row>
    <row r="46" spans="1:17" x14ac:dyDescent="0.2">
      <c r="A46" s="92">
        <v>43143</v>
      </c>
      <c r="C46">
        <v>24</v>
      </c>
      <c r="D46">
        <v>0</v>
      </c>
      <c r="E46">
        <v>0</v>
      </c>
      <c r="F46">
        <v>0</v>
      </c>
      <c r="G46">
        <v>0</v>
      </c>
      <c r="H46">
        <v>0</v>
      </c>
      <c r="I46">
        <v>24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 t="s">
        <v>52</v>
      </c>
    </row>
    <row r="47" spans="1:17" x14ac:dyDescent="0.2">
      <c r="A47" s="92">
        <v>43144</v>
      </c>
      <c r="C47">
        <v>24</v>
      </c>
      <c r="D47">
        <v>0</v>
      </c>
      <c r="E47">
        <v>0</v>
      </c>
      <c r="F47">
        <v>0</v>
      </c>
      <c r="G47">
        <v>0</v>
      </c>
      <c r="H47">
        <v>0</v>
      </c>
      <c r="I47">
        <v>24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 t="s">
        <v>52</v>
      </c>
    </row>
    <row r="48" spans="1:17" x14ac:dyDescent="0.2">
      <c r="A48" s="92">
        <v>43145</v>
      </c>
      <c r="C48">
        <v>24</v>
      </c>
      <c r="D48">
        <v>0</v>
      </c>
      <c r="E48">
        <v>0</v>
      </c>
      <c r="F48">
        <v>0</v>
      </c>
      <c r="G48">
        <v>0</v>
      </c>
      <c r="H48">
        <v>0</v>
      </c>
      <c r="I48">
        <v>24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 t="s">
        <v>52</v>
      </c>
    </row>
    <row r="49" spans="1:17" x14ac:dyDescent="0.2">
      <c r="A49" s="92">
        <v>43146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24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 t="s">
        <v>52</v>
      </c>
    </row>
    <row r="50" spans="1:17" x14ac:dyDescent="0.2">
      <c r="A50" s="92">
        <v>43147</v>
      </c>
      <c r="C50">
        <v>24</v>
      </c>
      <c r="D50">
        <v>0</v>
      </c>
      <c r="E50">
        <v>0</v>
      </c>
      <c r="F50">
        <v>0</v>
      </c>
      <c r="G50">
        <v>0</v>
      </c>
      <c r="H50">
        <v>0</v>
      </c>
      <c r="I50">
        <v>24</v>
      </c>
      <c r="J50">
        <v>1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 t="s">
        <v>52</v>
      </c>
    </row>
    <row r="51" spans="1:17" x14ac:dyDescent="0.2">
      <c r="A51" s="92">
        <v>43148</v>
      </c>
      <c r="C51">
        <v>24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  <c r="J51">
        <v>1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 t="s">
        <v>52</v>
      </c>
    </row>
    <row r="52" spans="1:17" x14ac:dyDescent="0.2">
      <c r="A52" s="92">
        <v>43149</v>
      </c>
      <c r="C52">
        <v>24</v>
      </c>
      <c r="D52">
        <v>0</v>
      </c>
      <c r="E52">
        <v>0</v>
      </c>
      <c r="F52">
        <v>0</v>
      </c>
      <c r="G52">
        <v>0</v>
      </c>
      <c r="H52">
        <v>0</v>
      </c>
      <c r="I52">
        <v>24</v>
      </c>
      <c r="J52">
        <v>1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 t="s">
        <v>52</v>
      </c>
    </row>
    <row r="53" spans="1:17" x14ac:dyDescent="0.2">
      <c r="A53" s="92">
        <v>43150</v>
      </c>
      <c r="C53">
        <v>24</v>
      </c>
      <c r="D53">
        <v>0</v>
      </c>
      <c r="E53">
        <v>0</v>
      </c>
      <c r="F53">
        <v>0</v>
      </c>
      <c r="G53">
        <v>0</v>
      </c>
      <c r="H53">
        <v>0</v>
      </c>
      <c r="I53">
        <v>24</v>
      </c>
      <c r="J53">
        <v>1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 t="s">
        <v>52</v>
      </c>
    </row>
    <row r="54" spans="1:17" x14ac:dyDescent="0.2">
      <c r="A54" s="92">
        <v>43151</v>
      </c>
      <c r="C54">
        <v>24</v>
      </c>
      <c r="D54">
        <v>0</v>
      </c>
      <c r="E54">
        <v>0</v>
      </c>
      <c r="F54">
        <v>0</v>
      </c>
      <c r="G54">
        <v>0</v>
      </c>
      <c r="H54">
        <v>0</v>
      </c>
      <c r="I54">
        <v>24</v>
      </c>
      <c r="J54">
        <v>1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 t="s">
        <v>52</v>
      </c>
    </row>
    <row r="55" spans="1:17" x14ac:dyDescent="0.2">
      <c r="A55" s="92">
        <v>43152</v>
      </c>
      <c r="C55">
        <v>24</v>
      </c>
      <c r="D55">
        <v>0</v>
      </c>
      <c r="E55">
        <v>0</v>
      </c>
      <c r="F55">
        <v>0</v>
      </c>
      <c r="G55">
        <v>0.18</v>
      </c>
      <c r="H55">
        <v>0.18</v>
      </c>
      <c r="I55">
        <v>23.82</v>
      </c>
      <c r="J55">
        <v>0.99250000000000005</v>
      </c>
      <c r="K55">
        <v>0.99250000000000005</v>
      </c>
      <c r="L55">
        <v>1</v>
      </c>
      <c r="M55">
        <v>0</v>
      </c>
      <c r="N55">
        <v>0</v>
      </c>
      <c r="O55">
        <v>1</v>
      </c>
      <c r="P55">
        <v>0</v>
      </c>
      <c r="Q55" t="s">
        <v>56</v>
      </c>
    </row>
    <row r="56" spans="1:17" x14ac:dyDescent="0.2">
      <c r="A56" s="92">
        <v>43153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24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 t="s">
        <v>52</v>
      </c>
    </row>
    <row r="57" spans="1:17" x14ac:dyDescent="0.2">
      <c r="A57" s="92">
        <v>43154</v>
      </c>
      <c r="C57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24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 t="s">
        <v>52</v>
      </c>
    </row>
    <row r="58" spans="1:17" x14ac:dyDescent="0.2">
      <c r="A58" s="92">
        <v>43155</v>
      </c>
      <c r="C58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24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 t="s">
        <v>52</v>
      </c>
    </row>
    <row r="59" spans="1:17" x14ac:dyDescent="0.2">
      <c r="A59" s="92">
        <v>43156</v>
      </c>
      <c r="C59">
        <v>24</v>
      </c>
      <c r="D59">
        <v>0</v>
      </c>
      <c r="E59">
        <v>0</v>
      </c>
      <c r="F59">
        <v>0</v>
      </c>
      <c r="G59">
        <v>0</v>
      </c>
      <c r="H59">
        <v>0</v>
      </c>
      <c r="I59">
        <v>24</v>
      </c>
      <c r="J59"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 t="s">
        <v>52</v>
      </c>
    </row>
    <row r="60" spans="1:17" x14ac:dyDescent="0.2">
      <c r="A60" s="92">
        <v>43157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24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 t="s">
        <v>52</v>
      </c>
    </row>
    <row r="61" spans="1:17" x14ac:dyDescent="0.2">
      <c r="A61" s="92">
        <v>43158</v>
      </c>
      <c r="C61">
        <v>24</v>
      </c>
      <c r="D61">
        <v>0</v>
      </c>
      <c r="E61">
        <v>0</v>
      </c>
      <c r="F61">
        <v>0</v>
      </c>
      <c r="G61">
        <v>0</v>
      </c>
      <c r="H61">
        <v>0</v>
      </c>
      <c r="I61">
        <v>24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 t="s">
        <v>52</v>
      </c>
    </row>
    <row r="62" spans="1:17" x14ac:dyDescent="0.2">
      <c r="A62" s="92">
        <v>43159</v>
      </c>
      <c r="C62">
        <v>24</v>
      </c>
      <c r="D62">
        <v>0</v>
      </c>
      <c r="E62">
        <v>0</v>
      </c>
      <c r="F62">
        <v>0</v>
      </c>
      <c r="G62">
        <v>0</v>
      </c>
      <c r="H62">
        <v>0</v>
      </c>
      <c r="I62">
        <v>24</v>
      </c>
      <c r="J62">
        <v>1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 t="s">
        <v>52</v>
      </c>
    </row>
    <row r="63" spans="1:17" x14ac:dyDescent="0.2">
      <c r="A63" s="92">
        <v>43160</v>
      </c>
      <c r="C63">
        <v>24</v>
      </c>
      <c r="D63">
        <v>0</v>
      </c>
      <c r="E63">
        <v>0</v>
      </c>
      <c r="F63">
        <v>0</v>
      </c>
      <c r="G63">
        <v>0</v>
      </c>
      <c r="H63">
        <v>0</v>
      </c>
      <c r="I63">
        <v>24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 t="s">
        <v>52</v>
      </c>
    </row>
    <row r="64" spans="1:17" x14ac:dyDescent="0.2">
      <c r="A64" s="92">
        <v>43161</v>
      </c>
      <c r="C64">
        <v>24</v>
      </c>
      <c r="D64">
        <v>0</v>
      </c>
      <c r="E64">
        <v>0</v>
      </c>
      <c r="F64">
        <v>0</v>
      </c>
      <c r="G64">
        <v>0</v>
      </c>
      <c r="H64">
        <v>0</v>
      </c>
      <c r="I64">
        <v>24</v>
      </c>
      <c r="J64">
        <v>1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 t="s">
        <v>52</v>
      </c>
    </row>
    <row r="65" spans="1:17" x14ac:dyDescent="0.2">
      <c r="A65" s="92">
        <v>43162</v>
      </c>
      <c r="C65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24</v>
      </c>
      <c r="J65">
        <v>1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 t="s">
        <v>52</v>
      </c>
    </row>
    <row r="66" spans="1:17" x14ac:dyDescent="0.2">
      <c r="A66" s="92">
        <v>43163</v>
      </c>
      <c r="C66">
        <v>24</v>
      </c>
      <c r="D66">
        <v>0</v>
      </c>
      <c r="E66">
        <v>0</v>
      </c>
      <c r="F66">
        <v>0</v>
      </c>
      <c r="G66">
        <v>0</v>
      </c>
      <c r="H66">
        <v>0</v>
      </c>
      <c r="I66">
        <v>24</v>
      </c>
      <c r="J66">
        <v>1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 t="s">
        <v>52</v>
      </c>
    </row>
    <row r="67" spans="1:17" x14ac:dyDescent="0.2">
      <c r="A67" s="92">
        <v>43164</v>
      </c>
      <c r="C67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24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 t="s">
        <v>52</v>
      </c>
    </row>
    <row r="68" spans="1:17" x14ac:dyDescent="0.2">
      <c r="A68" s="92">
        <v>43165</v>
      </c>
      <c r="C68">
        <v>24</v>
      </c>
      <c r="D68">
        <v>0</v>
      </c>
      <c r="E68">
        <v>0.42</v>
      </c>
      <c r="F68">
        <v>0</v>
      </c>
      <c r="G68">
        <v>0</v>
      </c>
      <c r="H68">
        <v>0</v>
      </c>
      <c r="I68">
        <v>24</v>
      </c>
      <c r="J68">
        <v>1</v>
      </c>
      <c r="K68">
        <v>0.98249999999999993</v>
      </c>
      <c r="L68">
        <v>0</v>
      </c>
      <c r="M68">
        <v>0</v>
      </c>
      <c r="N68">
        <v>0</v>
      </c>
      <c r="O68">
        <v>1</v>
      </c>
      <c r="P68">
        <v>0</v>
      </c>
      <c r="Q68" t="s">
        <v>57</v>
      </c>
    </row>
    <row r="69" spans="1:17" x14ac:dyDescent="0.2">
      <c r="A69" s="92">
        <v>43166</v>
      </c>
      <c r="C69">
        <v>24</v>
      </c>
      <c r="D69">
        <v>0</v>
      </c>
      <c r="E69">
        <v>0</v>
      </c>
      <c r="F69">
        <v>0</v>
      </c>
      <c r="G69">
        <v>0</v>
      </c>
      <c r="H69">
        <v>0</v>
      </c>
      <c r="I69">
        <v>24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 t="s">
        <v>52</v>
      </c>
    </row>
    <row r="70" spans="1:17" x14ac:dyDescent="0.2">
      <c r="A70" s="92">
        <v>43167</v>
      </c>
      <c r="C70">
        <v>24</v>
      </c>
      <c r="D70">
        <v>0</v>
      </c>
      <c r="E70">
        <v>0.33</v>
      </c>
      <c r="F70">
        <v>0</v>
      </c>
      <c r="G70">
        <v>0</v>
      </c>
      <c r="H70">
        <v>0</v>
      </c>
      <c r="I70">
        <v>24</v>
      </c>
      <c r="J70">
        <v>1</v>
      </c>
      <c r="K70">
        <v>0.98625000000000007</v>
      </c>
      <c r="L70">
        <v>0</v>
      </c>
      <c r="M70">
        <v>0</v>
      </c>
      <c r="N70">
        <v>0</v>
      </c>
      <c r="O70">
        <v>1</v>
      </c>
      <c r="P70">
        <v>0</v>
      </c>
      <c r="Q70" t="s">
        <v>58</v>
      </c>
    </row>
    <row r="71" spans="1:17" x14ac:dyDescent="0.2">
      <c r="A71" s="92">
        <v>43168</v>
      </c>
      <c r="C71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24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 t="s">
        <v>52</v>
      </c>
    </row>
    <row r="72" spans="1:17" x14ac:dyDescent="0.2">
      <c r="A72" s="92">
        <v>43169</v>
      </c>
      <c r="C72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24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 t="s">
        <v>52</v>
      </c>
    </row>
    <row r="73" spans="1:17" x14ac:dyDescent="0.2">
      <c r="A73" s="92">
        <v>43170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24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 t="s">
        <v>52</v>
      </c>
    </row>
    <row r="74" spans="1:17" x14ac:dyDescent="0.2">
      <c r="A74" s="92">
        <v>43171</v>
      </c>
      <c r="C74">
        <v>24</v>
      </c>
      <c r="D74">
        <v>0</v>
      </c>
      <c r="E74">
        <v>0</v>
      </c>
      <c r="F74">
        <v>0</v>
      </c>
      <c r="G74">
        <v>0</v>
      </c>
      <c r="H74">
        <v>0</v>
      </c>
      <c r="I74">
        <v>24</v>
      </c>
      <c r="J74">
        <v>1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 t="s">
        <v>52</v>
      </c>
    </row>
    <row r="75" spans="1:17" x14ac:dyDescent="0.2">
      <c r="A75" s="92">
        <v>43172</v>
      </c>
      <c r="C75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24</v>
      </c>
      <c r="J75">
        <v>1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 t="s">
        <v>52</v>
      </c>
    </row>
    <row r="76" spans="1:17" x14ac:dyDescent="0.2">
      <c r="A76" s="92">
        <v>43173</v>
      </c>
      <c r="C76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24</v>
      </c>
      <c r="J76">
        <v>1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 t="s">
        <v>52</v>
      </c>
    </row>
    <row r="77" spans="1:17" x14ac:dyDescent="0.2">
      <c r="A77" s="92">
        <v>43174</v>
      </c>
      <c r="C77">
        <v>24</v>
      </c>
      <c r="D77">
        <v>0</v>
      </c>
      <c r="E77">
        <v>0</v>
      </c>
      <c r="F77">
        <v>0</v>
      </c>
      <c r="G77">
        <v>0</v>
      </c>
      <c r="H77">
        <v>0</v>
      </c>
      <c r="I77">
        <v>24</v>
      </c>
      <c r="J77">
        <v>1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 t="s">
        <v>52</v>
      </c>
    </row>
    <row r="78" spans="1:17" x14ac:dyDescent="0.2">
      <c r="A78" s="92">
        <v>43175</v>
      </c>
      <c r="C78">
        <v>24</v>
      </c>
      <c r="D78">
        <v>0</v>
      </c>
      <c r="E78">
        <v>0</v>
      </c>
      <c r="F78">
        <v>0</v>
      </c>
      <c r="G78">
        <v>0</v>
      </c>
      <c r="H78">
        <v>0</v>
      </c>
      <c r="I78">
        <v>24</v>
      </c>
      <c r="J78">
        <v>1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 t="s">
        <v>52</v>
      </c>
    </row>
    <row r="79" spans="1:17" x14ac:dyDescent="0.2">
      <c r="A79" s="92">
        <v>43176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24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 t="s">
        <v>52</v>
      </c>
    </row>
    <row r="80" spans="1:17" x14ac:dyDescent="0.2">
      <c r="A80" s="92">
        <v>43177</v>
      </c>
      <c r="C80">
        <v>24</v>
      </c>
      <c r="D80">
        <v>0</v>
      </c>
      <c r="E80">
        <v>0</v>
      </c>
      <c r="F80">
        <v>0</v>
      </c>
      <c r="G80">
        <v>0</v>
      </c>
      <c r="H80">
        <v>0</v>
      </c>
      <c r="I80">
        <v>24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 t="s">
        <v>52</v>
      </c>
    </row>
    <row r="81" spans="1:17" x14ac:dyDescent="0.2">
      <c r="A81" s="92">
        <v>43178</v>
      </c>
      <c r="C81">
        <v>24</v>
      </c>
      <c r="D81">
        <v>0</v>
      </c>
      <c r="E81">
        <v>0</v>
      </c>
      <c r="F81">
        <v>0</v>
      </c>
      <c r="G81">
        <v>0</v>
      </c>
      <c r="H81">
        <v>0</v>
      </c>
      <c r="I81">
        <v>24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 t="s">
        <v>52</v>
      </c>
    </row>
    <row r="82" spans="1:17" x14ac:dyDescent="0.2">
      <c r="A82" s="92">
        <v>43179</v>
      </c>
      <c r="C82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24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 t="s">
        <v>52</v>
      </c>
    </row>
    <row r="83" spans="1:17" x14ac:dyDescent="0.2">
      <c r="A83" s="92">
        <v>43180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24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 t="s">
        <v>52</v>
      </c>
    </row>
    <row r="84" spans="1:17" x14ac:dyDescent="0.2">
      <c r="A84" s="92">
        <v>43181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24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 t="s">
        <v>52</v>
      </c>
    </row>
    <row r="85" spans="1:17" x14ac:dyDescent="0.2">
      <c r="A85" s="92">
        <v>43182</v>
      </c>
      <c r="C85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24</v>
      </c>
      <c r="J85">
        <v>1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 t="s">
        <v>52</v>
      </c>
    </row>
    <row r="86" spans="1:17" x14ac:dyDescent="0.2">
      <c r="A86" s="92">
        <v>43183</v>
      </c>
      <c r="C86">
        <v>24</v>
      </c>
      <c r="D86">
        <v>0</v>
      </c>
      <c r="E86">
        <v>0</v>
      </c>
      <c r="F86">
        <v>0</v>
      </c>
      <c r="G86">
        <v>0</v>
      </c>
      <c r="H86">
        <v>0</v>
      </c>
      <c r="I86">
        <v>24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 t="s">
        <v>52</v>
      </c>
    </row>
    <row r="87" spans="1:17" x14ac:dyDescent="0.2">
      <c r="A87" s="92">
        <v>43184</v>
      </c>
      <c r="C87">
        <v>24</v>
      </c>
      <c r="D87">
        <v>0</v>
      </c>
      <c r="E87">
        <v>0</v>
      </c>
      <c r="F87">
        <v>0</v>
      </c>
      <c r="G87">
        <v>0</v>
      </c>
      <c r="H87">
        <v>0</v>
      </c>
      <c r="I87">
        <v>24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 t="s">
        <v>52</v>
      </c>
    </row>
    <row r="88" spans="1:17" x14ac:dyDescent="0.2">
      <c r="A88" s="92">
        <v>43185</v>
      </c>
      <c r="C88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24</v>
      </c>
      <c r="J88">
        <v>1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 t="s">
        <v>52</v>
      </c>
    </row>
    <row r="89" spans="1:17" x14ac:dyDescent="0.2">
      <c r="A89" s="92">
        <v>43186</v>
      </c>
      <c r="C89">
        <v>24</v>
      </c>
      <c r="D89">
        <v>0</v>
      </c>
      <c r="E89">
        <v>0</v>
      </c>
      <c r="F89">
        <v>0</v>
      </c>
      <c r="G89">
        <v>0</v>
      </c>
      <c r="H89">
        <v>0</v>
      </c>
      <c r="I89">
        <v>24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 t="s">
        <v>52</v>
      </c>
    </row>
    <row r="90" spans="1:17" x14ac:dyDescent="0.2">
      <c r="A90" s="92">
        <v>43187</v>
      </c>
      <c r="C90">
        <v>24</v>
      </c>
      <c r="D90">
        <v>0</v>
      </c>
      <c r="E90">
        <v>0</v>
      </c>
      <c r="F90">
        <v>0</v>
      </c>
      <c r="G90">
        <v>0</v>
      </c>
      <c r="H90">
        <v>0</v>
      </c>
      <c r="I90">
        <v>24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 t="s">
        <v>52</v>
      </c>
    </row>
    <row r="91" spans="1:17" x14ac:dyDescent="0.2">
      <c r="A91" s="92">
        <v>43188</v>
      </c>
      <c r="C91">
        <v>24</v>
      </c>
      <c r="D91">
        <v>0</v>
      </c>
      <c r="E91">
        <v>0</v>
      </c>
      <c r="F91">
        <v>0</v>
      </c>
      <c r="G91">
        <v>0</v>
      </c>
      <c r="H91">
        <v>0</v>
      </c>
      <c r="I91">
        <v>24</v>
      </c>
      <c r="J91">
        <v>1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 t="s">
        <v>52</v>
      </c>
    </row>
    <row r="92" spans="1:17" x14ac:dyDescent="0.2">
      <c r="A92" s="92">
        <v>43189</v>
      </c>
      <c r="C92">
        <v>24</v>
      </c>
      <c r="D92">
        <v>0</v>
      </c>
      <c r="E92">
        <v>0</v>
      </c>
      <c r="F92">
        <v>0</v>
      </c>
      <c r="G92">
        <v>0</v>
      </c>
      <c r="H92">
        <v>0</v>
      </c>
      <c r="I92">
        <v>24</v>
      </c>
      <c r="J92">
        <v>1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 t="s">
        <v>52</v>
      </c>
    </row>
    <row r="93" spans="1:17" x14ac:dyDescent="0.2">
      <c r="A93" s="92">
        <v>43190</v>
      </c>
      <c r="C93">
        <v>24</v>
      </c>
      <c r="D93">
        <v>0</v>
      </c>
      <c r="E93">
        <v>0</v>
      </c>
      <c r="F93">
        <v>0</v>
      </c>
      <c r="G93">
        <v>0</v>
      </c>
      <c r="H93">
        <v>0</v>
      </c>
      <c r="I93">
        <v>24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 t="s">
        <v>52</v>
      </c>
    </row>
    <row r="94" spans="1:17" x14ac:dyDescent="0.2">
      <c r="A94" s="92">
        <v>43191</v>
      </c>
      <c r="C94">
        <v>24</v>
      </c>
      <c r="D94">
        <v>0</v>
      </c>
      <c r="E94">
        <v>0</v>
      </c>
      <c r="F94">
        <v>0</v>
      </c>
      <c r="G94">
        <v>0</v>
      </c>
      <c r="H94">
        <v>0</v>
      </c>
      <c r="I94">
        <v>24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 t="s">
        <v>52</v>
      </c>
    </row>
    <row r="95" spans="1:17" x14ac:dyDescent="0.2">
      <c r="A95" s="92">
        <v>43192</v>
      </c>
      <c r="C95">
        <v>24</v>
      </c>
      <c r="D95">
        <v>0</v>
      </c>
      <c r="E95">
        <v>7.0000000000000007E-2</v>
      </c>
      <c r="F95">
        <v>0</v>
      </c>
      <c r="G95">
        <v>0</v>
      </c>
      <c r="H95">
        <v>0</v>
      </c>
      <c r="I95">
        <v>24</v>
      </c>
      <c r="J95">
        <v>1</v>
      </c>
      <c r="K95">
        <v>0.99708333333333332</v>
      </c>
      <c r="L95">
        <v>0</v>
      </c>
      <c r="M95">
        <v>0</v>
      </c>
      <c r="N95">
        <v>0</v>
      </c>
      <c r="O95">
        <v>1</v>
      </c>
      <c r="P95">
        <v>0</v>
      </c>
      <c r="Q95" t="s">
        <v>59</v>
      </c>
    </row>
    <row r="96" spans="1:17" x14ac:dyDescent="0.2">
      <c r="A96" s="92">
        <v>43193</v>
      </c>
      <c r="C96">
        <v>24</v>
      </c>
      <c r="D96">
        <v>18</v>
      </c>
      <c r="E96">
        <v>0</v>
      </c>
      <c r="F96">
        <v>0</v>
      </c>
      <c r="G96">
        <v>0</v>
      </c>
      <c r="H96">
        <v>18</v>
      </c>
      <c r="I96">
        <v>6</v>
      </c>
      <c r="J96">
        <v>0.25</v>
      </c>
      <c r="K96">
        <v>0.25</v>
      </c>
      <c r="L96">
        <v>0</v>
      </c>
      <c r="M96">
        <v>0</v>
      </c>
      <c r="N96">
        <v>0</v>
      </c>
      <c r="O96">
        <v>1</v>
      </c>
      <c r="P96">
        <v>0</v>
      </c>
      <c r="Q96" t="s">
        <v>60</v>
      </c>
    </row>
    <row r="97" spans="1:17" x14ac:dyDescent="0.2">
      <c r="A97" s="92">
        <v>43194</v>
      </c>
      <c r="C97">
        <v>24</v>
      </c>
      <c r="D97">
        <v>7</v>
      </c>
      <c r="E97">
        <v>0</v>
      </c>
      <c r="F97">
        <v>0</v>
      </c>
      <c r="G97">
        <v>0</v>
      </c>
      <c r="H97">
        <v>7</v>
      </c>
      <c r="I97">
        <v>17</v>
      </c>
      <c r="J97">
        <v>0.70833333333333337</v>
      </c>
      <c r="K97">
        <v>0.70833333333333337</v>
      </c>
      <c r="L97">
        <v>0</v>
      </c>
      <c r="M97">
        <v>0</v>
      </c>
      <c r="N97">
        <v>0</v>
      </c>
      <c r="O97">
        <v>1</v>
      </c>
      <c r="P97">
        <v>0</v>
      </c>
      <c r="Q97" t="s">
        <v>52</v>
      </c>
    </row>
    <row r="98" spans="1:17" x14ac:dyDescent="0.2">
      <c r="A98" s="92">
        <v>43195</v>
      </c>
      <c r="C98">
        <v>24</v>
      </c>
      <c r="D98">
        <v>0</v>
      </c>
      <c r="E98">
        <v>0.13</v>
      </c>
      <c r="F98">
        <v>0</v>
      </c>
      <c r="G98">
        <v>0</v>
      </c>
      <c r="H98">
        <v>0</v>
      </c>
      <c r="I98">
        <v>24</v>
      </c>
      <c r="J98">
        <v>1</v>
      </c>
      <c r="K98">
        <v>0.99458333333333337</v>
      </c>
      <c r="L98">
        <v>0</v>
      </c>
      <c r="M98">
        <v>0</v>
      </c>
      <c r="N98">
        <v>0</v>
      </c>
      <c r="O98">
        <v>1</v>
      </c>
      <c r="P98">
        <v>0</v>
      </c>
      <c r="Q98" t="s">
        <v>61</v>
      </c>
    </row>
    <row r="99" spans="1:17" x14ac:dyDescent="0.2">
      <c r="A99" s="92">
        <v>43196</v>
      </c>
      <c r="C99">
        <v>24</v>
      </c>
      <c r="D99">
        <v>0</v>
      </c>
      <c r="E99">
        <v>0</v>
      </c>
      <c r="F99">
        <v>0</v>
      </c>
      <c r="G99">
        <v>0</v>
      </c>
      <c r="H99">
        <v>0</v>
      </c>
      <c r="I99">
        <v>24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 t="s">
        <v>52</v>
      </c>
    </row>
    <row r="100" spans="1:17" x14ac:dyDescent="0.2">
      <c r="A100" s="92">
        <v>43197</v>
      </c>
      <c r="C100">
        <v>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24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 t="s">
        <v>52</v>
      </c>
    </row>
    <row r="101" spans="1:17" x14ac:dyDescent="0.2">
      <c r="A101" s="92">
        <v>43198</v>
      </c>
      <c r="C101">
        <v>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24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 t="s">
        <v>52</v>
      </c>
    </row>
    <row r="102" spans="1:17" x14ac:dyDescent="0.2">
      <c r="A102" s="92">
        <v>43199</v>
      </c>
      <c r="C102">
        <v>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24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 t="s">
        <v>52</v>
      </c>
    </row>
    <row r="103" spans="1:17" x14ac:dyDescent="0.2">
      <c r="A103" s="92">
        <v>43200</v>
      </c>
      <c r="C103">
        <v>24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24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 t="s">
        <v>52</v>
      </c>
    </row>
    <row r="104" spans="1:17" x14ac:dyDescent="0.2">
      <c r="A104" s="92">
        <v>43201</v>
      </c>
      <c r="C104">
        <v>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24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 t="s">
        <v>52</v>
      </c>
    </row>
    <row r="105" spans="1:17" x14ac:dyDescent="0.2">
      <c r="A105" s="92">
        <v>43202</v>
      </c>
      <c r="C105">
        <v>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24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 t="s">
        <v>52</v>
      </c>
    </row>
    <row r="106" spans="1:17" x14ac:dyDescent="0.2">
      <c r="A106" s="92">
        <v>43203</v>
      </c>
      <c r="C106">
        <v>24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24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 t="s">
        <v>52</v>
      </c>
    </row>
    <row r="107" spans="1:17" x14ac:dyDescent="0.2">
      <c r="A107" s="92">
        <v>43204</v>
      </c>
      <c r="C107">
        <v>24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24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 t="s">
        <v>52</v>
      </c>
    </row>
    <row r="108" spans="1:17" x14ac:dyDescent="0.2">
      <c r="A108" s="92">
        <v>43205</v>
      </c>
      <c r="C108">
        <v>24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24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 t="s">
        <v>52</v>
      </c>
    </row>
    <row r="109" spans="1:17" x14ac:dyDescent="0.2">
      <c r="A109" s="92">
        <v>43206</v>
      </c>
      <c r="C109">
        <v>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24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 t="s">
        <v>52</v>
      </c>
    </row>
    <row r="110" spans="1:17" x14ac:dyDescent="0.2">
      <c r="A110" s="92">
        <v>43207</v>
      </c>
      <c r="C110">
        <v>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24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 t="s">
        <v>52</v>
      </c>
    </row>
    <row r="111" spans="1:17" x14ac:dyDescent="0.2">
      <c r="A111" s="92">
        <v>43208</v>
      </c>
      <c r="C111">
        <v>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24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 t="s">
        <v>52</v>
      </c>
    </row>
    <row r="112" spans="1:17" x14ac:dyDescent="0.2">
      <c r="A112" s="92">
        <v>43209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24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 t="s">
        <v>52</v>
      </c>
    </row>
    <row r="113" spans="1:17" x14ac:dyDescent="0.2">
      <c r="A113" s="92">
        <v>43210</v>
      </c>
      <c r="C113">
        <v>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24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 t="s">
        <v>52</v>
      </c>
    </row>
    <row r="114" spans="1:17" x14ac:dyDescent="0.2">
      <c r="A114" s="92">
        <v>43211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24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 t="s">
        <v>52</v>
      </c>
    </row>
    <row r="115" spans="1:17" x14ac:dyDescent="0.2">
      <c r="A115" s="92">
        <v>43212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24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 t="s">
        <v>52</v>
      </c>
    </row>
    <row r="116" spans="1:17" x14ac:dyDescent="0.2">
      <c r="A116" s="92">
        <v>43213</v>
      </c>
      <c r="C116">
        <v>24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24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 t="s">
        <v>52</v>
      </c>
    </row>
    <row r="117" spans="1:17" x14ac:dyDescent="0.2">
      <c r="A117" s="92">
        <v>43214</v>
      </c>
      <c r="C117">
        <v>24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24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 t="s">
        <v>52</v>
      </c>
    </row>
    <row r="118" spans="1:17" x14ac:dyDescent="0.2">
      <c r="A118" s="92">
        <v>43215</v>
      </c>
      <c r="C118">
        <v>24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24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 t="s">
        <v>52</v>
      </c>
    </row>
    <row r="119" spans="1:17" x14ac:dyDescent="0.2">
      <c r="A119" s="92">
        <v>43216</v>
      </c>
      <c r="C119">
        <v>24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24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 t="s">
        <v>52</v>
      </c>
    </row>
    <row r="120" spans="1:17" x14ac:dyDescent="0.2">
      <c r="A120" s="92">
        <v>43217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24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 t="s">
        <v>52</v>
      </c>
    </row>
    <row r="121" spans="1:17" x14ac:dyDescent="0.2">
      <c r="A121" s="92">
        <v>43218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24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 t="s">
        <v>52</v>
      </c>
    </row>
    <row r="122" spans="1:17" x14ac:dyDescent="0.2">
      <c r="A122" s="92">
        <v>43219</v>
      </c>
      <c r="C122">
        <v>24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24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 t="s">
        <v>52</v>
      </c>
    </row>
    <row r="123" spans="1:17" x14ac:dyDescent="0.2">
      <c r="A123" s="92">
        <v>43220</v>
      </c>
      <c r="C123">
        <v>24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24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 t="s">
        <v>52</v>
      </c>
    </row>
    <row r="124" spans="1:17" x14ac:dyDescent="0.2">
      <c r="A124" s="92">
        <v>43221</v>
      </c>
      <c r="C124">
        <v>24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24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 t="s">
        <v>52</v>
      </c>
    </row>
    <row r="125" spans="1:17" x14ac:dyDescent="0.2">
      <c r="A125" s="92">
        <v>43222</v>
      </c>
      <c r="C125">
        <v>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24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 t="s">
        <v>52</v>
      </c>
    </row>
    <row r="126" spans="1:17" x14ac:dyDescent="0.2">
      <c r="A126" s="92">
        <v>43223</v>
      </c>
      <c r="C126">
        <v>24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 t="s">
        <v>52</v>
      </c>
    </row>
    <row r="127" spans="1:17" x14ac:dyDescent="0.2">
      <c r="A127" s="92">
        <v>43224</v>
      </c>
      <c r="C127">
        <v>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24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 t="s">
        <v>52</v>
      </c>
    </row>
    <row r="128" spans="1:17" x14ac:dyDescent="0.2">
      <c r="A128" s="92">
        <v>43225</v>
      </c>
      <c r="C128">
        <v>24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24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 t="s">
        <v>52</v>
      </c>
    </row>
    <row r="129" spans="1:17" x14ac:dyDescent="0.2">
      <c r="A129" s="92">
        <v>43226</v>
      </c>
      <c r="C129">
        <v>24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24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 t="s">
        <v>52</v>
      </c>
    </row>
    <row r="130" spans="1:17" x14ac:dyDescent="0.2">
      <c r="A130" s="92">
        <v>43227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24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 t="s">
        <v>52</v>
      </c>
    </row>
    <row r="131" spans="1:17" x14ac:dyDescent="0.2">
      <c r="A131" s="92">
        <v>43228</v>
      </c>
      <c r="C131">
        <v>24</v>
      </c>
      <c r="D131">
        <v>0</v>
      </c>
      <c r="E131">
        <v>0</v>
      </c>
      <c r="F131">
        <v>0</v>
      </c>
      <c r="G131">
        <v>0.13</v>
      </c>
      <c r="H131">
        <v>0.13</v>
      </c>
      <c r="I131">
        <v>23.87</v>
      </c>
      <c r="J131">
        <v>0.99458333333333337</v>
      </c>
      <c r="K131">
        <v>0.99458333333333337</v>
      </c>
      <c r="L131">
        <v>0</v>
      </c>
      <c r="M131">
        <v>0</v>
      </c>
      <c r="N131">
        <v>0</v>
      </c>
      <c r="O131">
        <v>1</v>
      </c>
      <c r="P131">
        <v>0</v>
      </c>
      <c r="Q131" t="s">
        <v>62</v>
      </c>
    </row>
    <row r="132" spans="1:17" x14ac:dyDescent="0.2">
      <c r="A132" s="92">
        <v>43229</v>
      </c>
      <c r="C132">
        <v>24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24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 t="s">
        <v>52</v>
      </c>
    </row>
    <row r="133" spans="1:17" x14ac:dyDescent="0.2">
      <c r="A133" s="92">
        <v>43230</v>
      </c>
      <c r="C133">
        <v>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 t="s">
        <v>52</v>
      </c>
    </row>
    <row r="134" spans="1:17" x14ac:dyDescent="0.2">
      <c r="A134" s="92">
        <v>43231</v>
      </c>
      <c r="C134">
        <v>24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24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 t="s">
        <v>52</v>
      </c>
    </row>
    <row r="135" spans="1:17" x14ac:dyDescent="0.2">
      <c r="A135" s="92">
        <v>43232</v>
      </c>
      <c r="C135">
        <v>24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 t="s">
        <v>52</v>
      </c>
    </row>
    <row r="136" spans="1:17" x14ac:dyDescent="0.2">
      <c r="A136" s="92">
        <v>43233</v>
      </c>
      <c r="C136">
        <v>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24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 t="s">
        <v>52</v>
      </c>
    </row>
    <row r="137" spans="1:17" x14ac:dyDescent="0.2">
      <c r="A137" s="92">
        <v>43234</v>
      </c>
      <c r="C137">
        <v>24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24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 t="s">
        <v>52</v>
      </c>
    </row>
    <row r="138" spans="1:17" x14ac:dyDescent="0.2">
      <c r="A138" s="92">
        <v>43235</v>
      </c>
      <c r="C138">
        <v>24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24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 t="s">
        <v>52</v>
      </c>
    </row>
    <row r="139" spans="1:17" x14ac:dyDescent="0.2">
      <c r="A139" s="92">
        <v>43236</v>
      </c>
      <c r="C139">
        <v>24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 t="s">
        <v>52</v>
      </c>
    </row>
    <row r="140" spans="1:17" x14ac:dyDescent="0.2">
      <c r="A140" s="92">
        <v>43237</v>
      </c>
      <c r="C140">
        <v>24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 t="s">
        <v>52</v>
      </c>
    </row>
    <row r="141" spans="1:17" x14ac:dyDescent="0.2">
      <c r="A141" s="92">
        <v>43238</v>
      </c>
      <c r="C141">
        <v>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 t="s">
        <v>52</v>
      </c>
    </row>
    <row r="142" spans="1:17" x14ac:dyDescent="0.2">
      <c r="A142" s="92">
        <v>43239</v>
      </c>
      <c r="C142">
        <v>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24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 t="s">
        <v>52</v>
      </c>
    </row>
    <row r="143" spans="1:17" x14ac:dyDescent="0.2">
      <c r="A143" s="92">
        <v>43240</v>
      </c>
      <c r="C143">
        <v>24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24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 t="s">
        <v>52</v>
      </c>
    </row>
    <row r="144" spans="1:17" x14ac:dyDescent="0.2">
      <c r="A144" s="92">
        <v>43241</v>
      </c>
      <c r="C144">
        <v>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24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 t="s">
        <v>52</v>
      </c>
    </row>
    <row r="145" spans="1:17" x14ac:dyDescent="0.2">
      <c r="A145" s="92">
        <v>43242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24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 t="s">
        <v>52</v>
      </c>
    </row>
    <row r="146" spans="1:17" x14ac:dyDescent="0.2">
      <c r="A146" s="92">
        <v>43243</v>
      </c>
      <c r="C146">
        <v>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24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 t="s">
        <v>52</v>
      </c>
    </row>
    <row r="147" spans="1:17" x14ac:dyDescent="0.2">
      <c r="A147" s="92">
        <v>43244</v>
      </c>
      <c r="C147">
        <v>24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24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 t="s">
        <v>52</v>
      </c>
    </row>
    <row r="148" spans="1:17" x14ac:dyDescent="0.2">
      <c r="A148" s="92">
        <v>43245</v>
      </c>
      <c r="C148">
        <v>24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24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 t="s">
        <v>52</v>
      </c>
    </row>
    <row r="149" spans="1:17" x14ac:dyDescent="0.2">
      <c r="A149" s="92">
        <v>43246</v>
      </c>
      <c r="C149">
        <v>24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24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 t="s">
        <v>52</v>
      </c>
    </row>
    <row r="150" spans="1:17" x14ac:dyDescent="0.2">
      <c r="A150" s="92">
        <v>43247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24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 t="s">
        <v>52</v>
      </c>
    </row>
    <row r="151" spans="1:17" x14ac:dyDescent="0.2">
      <c r="A151" s="92">
        <v>43248</v>
      </c>
      <c r="C151">
        <v>24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24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 t="s">
        <v>52</v>
      </c>
    </row>
    <row r="152" spans="1:17" x14ac:dyDescent="0.2">
      <c r="A152" s="92">
        <v>43249</v>
      </c>
      <c r="C152">
        <v>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24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 t="s">
        <v>52</v>
      </c>
    </row>
    <row r="153" spans="1:17" x14ac:dyDescent="0.2">
      <c r="A153" s="92">
        <v>43250</v>
      </c>
      <c r="C153">
        <v>24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0</v>
      </c>
      <c r="Q153" t="s">
        <v>52</v>
      </c>
    </row>
    <row r="154" spans="1:17" x14ac:dyDescent="0.2">
      <c r="A154" s="92">
        <v>43251</v>
      </c>
      <c r="C154">
        <v>24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24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 t="s">
        <v>52</v>
      </c>
    </row>
    <row r="155" spans="1:17" x14ac:dyDescent="0.2">
      <c r="A155" s="92">
        <v>43252</v>
      </c>
      <c r="C155">
        <v>24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 t="s">
        <v>52</v>
      </c>
    </row>
    <row r="156" spans="1:17" x14ac:dyDescent="0.2">
      <c r="A156" s="92">
        <v>43253</v>
      </c>
      <c r="C156">
        <v>24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24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 t="s">
        <v>52</v>
      </c>
    </row>
    <row r="157" spans="1:17" x14ac:dyDescent="0.2">
      <c r="A157" s="92">
        <v>43254</v>
      </c>
      <c r="C157">
        <v>24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24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 t="s">
        <v>52</v>
      </c>
    </row>
    <row r="158" spans="1:17" x14ac:dyDescent="0.2">
      <c r="A158" s="92">
        <v>43255</v>
      </c>
      <c r="C158">
        <v>24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24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 t="s">
        <v>52</v>
      </c>
    </row>
    <row r="159" spans="1:17" x14ac:dyDescent="0.2">
      <c r="A159" s="92">
        <v>43256</v>
      </c>
      <c r="C159">
        <v>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24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 t="s">
        <v>52</v>
      </c>
    </row>
    <row r="160" spans="1:17" x14ac:dyDescent="0.2">
      <c r="A160" s="92">
        <v>43257</v>
      </c>
      <c r="C160">
        <v>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 t="s">
        <v>52</v>
      </c>
    </row>
    <row r="161" spans="1:17" x14ac:dyDescent="0.2">
      <c r="A161" s="92">
        <v>43258</v>
      </c>
      <c r="C161">
        <v>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 t="s">
        <v>52</v>
      </c>
    </row>
    <row r="162" spans="1:17" x14ac:dyDescent="0.2">
      <c r="A162" s="92">
        <v>43259</v>
      </c>
      <c r="C162">
        <v>24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 t="s">
        <v>52</v>
      </c>
    </row>
    <row r="163" spans="1:17" x14ac:dyDescent="0.2">
      <c r="A163" s="92">
        <v>43260</v>
      </c>
      <c r="C163">
        <v>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24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52</v>
      </c>
    </row>
    <row r="164" spans="1:17" x14ac:dyDescent="0.2">
      <c r="A164" s="92">
        <v>43261</v>
      </c>
      <c r="C164">
        <v>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24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 t="s">
        <v>52</v>
      </c>
    </row>
    <row r="165" spans="1:17" x14ac:dyDescent="0.2">
      <c r="A165" s="92">
        <v>43262</v>
      </c>
      <c r="C165">
        <v>24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24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 t="s">
        <v>52</v>
      </c>
    </row>
    <row r="166" spans="1:17" x14ac:dyDescent="0.2">
      <c r="A166" s="92">
        <v>43263</v>
      </c>
      <c r="C166">
        <v>24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24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 t="s">
        <v>52</v>
      </c>
    </row>
    <row r="167" spans="1:17" x14ac:dyDescent="0.2">
      <c r="A167" s="92">
        <v>43264</v>
      </c>
      <c r="C167">
        <v>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24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 t="s">
        <v>52</v>
      </c>
    </row>
    <row r="168" spans="1:17" x14ac:dyDescent="0.2">
      <c r="A168" s="92">
        <v>43265</v>
      </c>
      <c r="C168">
        <v>24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24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 t="s">
        <v>52</v>
      </c>
    </row>
    <row r="169" spans="1:17" x14ac:dyDescent="0.2">
      <c r="A169" s="92">
        <v>43266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24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 t="s">
        <v>52</v>
      </c>
    </row>
    <row r="170" spans="1:17" x14ac:dyDescent="0.2">
      <c r="A170" s="92">
        <v>43267</v>
      </c>
      <c r="C170">
        <v>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 t="s">
        <v>52</v>
      </c>
    </row>
    <row r="171" spans="1:17" x14ac:dyDescent="0.2">
      <c r="A171" s="92">
        <v>43268</v>
      </c>
      <c r="C171">
        <v>24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24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 t="s">
        <v>52</v>
      </c>
    </row>
    <row r="172" spans="1:17" x14ac:dyDescent="0.2">
      <c r="A172" s="92">
        <v>43269</v>
      </c>
      <c r="C172">
        <v>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24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 t="s">
        <v>52</v>
      </c>
    </row>
    <row r="173" spans="1:17" x14ac:dyDescent="0.2">
      <c r="A173" s="92">
        <v>43270</v>
      </c>
      <c r="C173">
        <v>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24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 t="s">
        <v>52</v>
      </c>
    </row>
    <row r="174" spans="1:17" x14ac:dyDescent="0.2">
      <c r="A174" s="92">
        <v>43271</v>
      </c>
      <c r="C174">
        <v>24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24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 t="s">
        <v>52</v>
      </c>
    </row>
    <row r="175" spans="1:17" x14ac:dyDescent="0.2">
      <c r="A175" s="92">
        <v>43272</v>
      </c>
      <c r="C175">
        <v>24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24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 t="s">
        <v>52</v>
      </c>
    </row>
    <row r="176" spans="1:17" x14ac:dyDescent="0.2">
      <c r="A176" s="92">
        <v>43273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 t="s">
        <v>52</v>
      </c>
    </row>
    <row r="177" spans="1:17" x14ac:dyDescent="0.2">
      <c r="A177" s="92">
        <v>43274</v>
      </c>
      <c r="C177">
        <v>24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24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 t="s">
        <v>52</v>
      </c>
    </row>
    <row r="178" spans="1:17" x14ac:dyDescent="0.2">
      <c r="A178" s="92">
        <v>43275</v>
      </c>
      <c r="C178">
        <v>24</v>
      </c>
      <c r="D178">
        <v>0</v>
      </c>
      <c r="E178">
        <v>0</v>
      </c>
      <c r="F178">
        <v>9.5333333333333332</v>
      </c>
      <c r="G178">
        <v>0</v>
      </c>
      <c r="H178">
        <v>9.5333333333333332</v>
      </c>
      <c r="I178">
        <v>14.466666666666667</v>
      </c>
      <c r="J178">
        <v>0.60277777777777775</v>
      </c>
      <c r="K178">
        <v>0.60277777777777775</v>
      </c>
      <c r="L178">
        <v>0</v>
      </c>
      <c r="M178">
        <v>0</v>
      </c>
      <c r="N178">
        <v>0</v>
      </c>
      <c r="O178">
        <v>1</v>
      </c>
      <c r="P178">
        <v>0</v>
      </c>
      <c r="Q178" t="s">
        <v>63</v>
      </c>
    </row>
    <row r="179" spans="1:17" x14ac:dyDescent="0.2">
      <c r="A179" s="92">
        <v>43276</v>
      </c>
      <c r="C179">
        <v>24</v>
      </c>
      <c r="D179">
        <v>0</v>
      </c>
      <c r="E179">
        <v>0</v>
      </c>
      <c r="F179">
        <v>24</v>
      </c>
      <c r="G179">
        <v>0</v>
      </c>
      <c r="H179">
        <v>24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 t="s">
        <v>52</v>
      </c>
    </row>
    <row r="180" spans="1:17" x14ac:dyDescent="0.2">
      <c r="A180" s="92">
        <v>43277</v>
      </c>
      <c r="C180">
        <v>24</v>
      </c>
      <c r="D180">
        <v>0</v>
      </c>
      <c r="E180">
        <v>0</v>
      </c>
      <c r="F180">
        <v>7.7799999999999994</v>
      </c>
      <c r="G180">
        <v>0</v>
      </c>
      <c r="H180">
        <v>7.7799999999999994</v>
      </c>
      <c r="I180">
        <v>16.22</v>
      </c>
      <c r="J180">
        <v>0.67583333333333329</v>
      </c>
      <c r="K180">
        <v>0.67583333333333329</v>
      </c>
      <c r="L180">
        <v>0</v>
      </c>
      <c r="M180">
        <v>0</v>
      </c>
      <c r="N180">
        <v>0</v>
      </c>
      <c r="O180">
        <v>1</v>
      </c>
      <c r="P180">
        <v>0</v>
      </c>
      <c r="Q180" t="s">
        <v>52</v>
      </c>
    </row>
    <row r="181" spans="1:17" x14ac:dyDescent="0.2">
      <c r="A181" s="92">
        <v>43278</v>
      </c>
      <c r="C181">
        <v>24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24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 t="s">
        <v>52</v>
      </c>
    </row>
    <row r="182" spans="1:17" x14ac:dyDescent="0.2">
      <c r="A182" s="92">
        <v>43279</v>
      </c>
      <c r="C182">
        <v>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 t="s">
        <v>52</v>
      </c>
    </row>
    <row r="183" spans="1:17" x14ac:dyDescent="0.2">
      <c r="A183" s="92">
        <v>43280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24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 t="s">
        <v>52</v>
      </c>
    </row>
    <row r="184" spans="1:17" x14ac:dyDescent="0.2">
      <c r="A184" s="92">
        <v>43281</v>
      </c>
      <c r="C184">
        <v>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24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 t="s">
        <v>52</v>
      </c>
    </row>
    <row r="185" spans="1:17" x14ac:dyDescent="0.2">
      <c r="A185" s="92">
        <v>43282</v>
      </c>
      <c r="C185">
        <v>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24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 t="s">
        <v>52</v>
      </c>
    </row>
    <row r="186" spans="1:17" x14ac:dyDescent="0.2">
      <c r="A186" s="92">
        <v>43283</v>
      </c>
      <c r="C186">
        <v>24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24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 t="s">
        <v>52</v>
      </c>
    </row>
    <row r="187" spans="1:17" x14ac:dyDescent="0.2">
      <c r="A187" s="92">
        <v>43284</v>
      </c>
      <c r="C187">
        <v>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24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 t="s">
        <v>52</v>
      </c>
    </row>
    <row r="188" spans="1:17" x14ac:dyDescent="0.2">
      <c r="A188" s="92">
        <v>43285</v>
      </c>
      <c r="C188">
        <v>24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24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 t="s">
        <v>52</v>
      </c>
    </row>
    <row r="189" spans="1:17" x14ac:dyDescent="0.2">
      <c r="A189" s="92">
        <v>43286</v>
      </c>
      <c r="C189">
        <v>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24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 t="s">
        <v>52</v>
      </c>
    </row>
    <row r="190" spans="1:17" x14ac:dyDescent="0.2">
      <c r="A190" s="92">
        <v>43287</v>
      </c>
      <c r="C190">
        <v>24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24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 t="s">
        <v>52</v>
      </c>
    </row>
    <row r="191" spans="1:17" x14ac:dyDescent="0.2">
      <c r="A191" s="92">
        <v>43288</v>
      </c>
      <c r="C191">
        <v>24</v>
      </c>
      <c r="D191">
        <v>6.78</v>
      </c>
      <c r="E191">
        <v>0</v>
      </c>
      <c r="F191">
        <v>0</v>
      </c>
      <c r="G191">
        <v>0</v>
      </c>
      <c r="H191">
        <v>6.78</v>
      </c>
      <c r="I191">
        <v>17.22</v>
      </c>
      <c r="J191">
        <v>0.71749999999999992</v>
      </c>
      <c r="K191">
        <v>0.71749999999999992</v>
      </c>
      <c r="L191">
        <v>0</v>
      </c>
      <c r="M191">
        <v>0</v>
      </c>
      <c r="N191">
        <v>0</v>
      </c>
      <c r="O191">
        <v>1</v>
      </c>
      <c r="P191">
        <v>0</v>
      </c>
      <c r="Q191" t="s">
        <v>64</v>
      </c>
    </row>
    <row r="192" spans="1:17" x14ac:dyDescent="0.2">
      <c r="A192" s="92">
        <v>43289</v>
      </c>
      <c r="C192">
        <v>24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 t="s">
        <v>52</v>
      </c>
    </row>
    <row r="193" spans="1:17" x14ac:dyDescent="0.2">
      <c r="A193" s="92">
        <v>43290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24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 t="s">
        <v>52</v>
      </c>
    </row>
    <row r="194" spans="1:17" x14ac:dyDescent="0.2">
      <c r="A194" s="92">
        <v>43291</v>
      </c>
      <c r="C194">
        <v>24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24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 t="s">
        <v>52</v>
      </c>
    </row>
    <row r="195" spans="1:17" x14ac:dyDescent="0.2">
      <c r="A195" s="92">
        <v>43292</v>
      </c>
      <c r="C195">
        <v>24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24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 t="s">
        <v>52</v>
      </c>
    </row>
    <row r="196" spans="1:17" x14ac:dyDescent="0.2">
      <c r="A196" s="92">
        <v>43293</v>
      </c>
      <c r="C196">
        <v>24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24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 t="s">
        <v>52</v>
      </c>
    </row>
    <row r="197" spans="1:17" x14ac:dyDescent="0.2">
      <c r="A197" s="92">
        <v>43294</v>
      </c>
      <c r="C197">
        <v>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24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 t="s">
        <v>52</v>
      </c>
    </row>
    <row r="198" spans="1:17" x14ac:dyDescent="0.2">
      <c r="A198" s="92">
        <v>43295</v>
      </c>
      <c r="C198">
        <v>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 t="s">
        <v>52</v>
      </c>
    </row>
    <row r="199" spans="1:17" x14ac:dyDescent="0.2">
      <c r="A199" s="92">
        <v>43296</v>
      </c>
      <c r="C199">
        <v>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24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 t="s">
        <v>52</v>
      </c>
    </row>
    <row r="200" spans="1:17" x14ac:dyDescent="0.2">
      <c r="A200" s="92">
        <v>43297</v>
      </c>
      <c r="C200">
        <v>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24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 t="s">
        <v>52</v>
      </c>
    </row>
    <row r="201" spans="1:17" x14ac:dyDescent="0.2">
      <c r="A201" s="92">
        <v>43298</v>
      </c>
      <c r="C201">
        <v>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24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 t="s">
        <v>52</v>
      </c>
    </row>
    <row r="202" spans="1:17" x14ac:dyDescent="0.2">
      <c r="A202" s="92">
        <v>43299</v>
      </c>
      <c r="C202">
        <v>24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24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 t="s">
        <v>52</v>
      </c>
    </row>
    <row r="203" spans="1:17" x14ac:dyDescent="0.2">
      <c r="A203" s="92">
        <v>43300</v>
      </c>
      <c r="C203">
        <v>24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24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 t="s">
        <v>52</v>
      </c>
    </row>
    <row r="204" spans="1:17" x14ac:dyDescent="0.2">
      <c r="A204" s="92">
        <v>43301</v>
      </c>
      <c r="C204">
        <v>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 t="s">
        <v>52</v>
      </c>
    </row>
    <row r="205" spans="1:17" x14ac:dyDescent="0.2">
      <c r="A205" s="92">
        <v>43302</v>
      </c>
      <c r="C205">
        <v>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24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 t="s">
        <v>52</v>
      </c>
    </row>
    <row r="206" spans="1:17" x14ac:dyDescent="0.2">
      <c r="A206" s="92">
        <v>43303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24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 t="s">
        <v>52</v>
      </c>
    </row>
    <row r="207" spans="1:17" x14ac:dyDescent="0.2">
      <c r="A207" s="92">
        <v>43304</v>
      </c>
      <c r="C207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 t="s">
        <v>52</v>
      </c>
    </row>
    <row r="208" spans="1:17" x14ac:dyDescent="0.2">
      <c r="A208" s="92">
        <v>43305</v>
      </c>
      <c r="C208">
        <v>24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 t="s">
        <v>52</v>
      </c>
    </row>
    <row r="209" spans="1:17" x14ac:dyDescent="0.2">
      <c r="A209" s="92">
        <v>43306</v>
      </c>
      <c r="C209">
        <v>24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24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 t="s">
        <v>52</v>
      </c>
    </row>
    <row r="210" spans="1:17" x14ac:dyDescent="0.2">
      <c r="A210" s="92">
        <v>43307</v>
      </c>
      <c r="C210">
        <v>24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24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 t="s">
        <v>52</v>
      </c>
    </row>
    <row r="211" spans="1:17" x14ac:dyDescent="0.2">
      <c r="A211" s="92">
        <v>43308</v>
      </c>
      <c r="C211">
        <v>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24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 t="s">
        <v>52</v>
      </c>
    </row>
    <row r="212" spans="1:17" x14ac:dyDescent="0.2">
      <c r="A212" s="92">
        <v>43309</v>
      </c>
      <c r="C212">
        <v>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24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 t="s">
        <v>52</v>
      </c>
    </row>
    <row r="213" spans="1:17" x14ac:dyDescent="0.2">
      <c r="A213" s="92">
        <v>43310</v>
      </c>
      <c r="C213">
        <v>24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24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 t="s">
        <v>52</v>
      </c>
    </row>
    <row r="214" spans="1:17" x14ac:dyDescent="0.2">
      <c r="A214" s="92">
        <v>43311</v>
      </c>
      <c r="C214">
        <v>24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 t="s">
        <v>52</v>
      </c>
    </row>
    <row r="215" spans="1:17" x14ac:dyDescent="0.2">
      <c r="A215" s="92">
        <v>43312</v>
      </c>
      <c r="C215">
        <v>24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24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 t="s">
        <v>52</v>
      </c>
    </row>
    <row r="216" spans="1:17" x14ac:dyDescent="0.2">
      <c r="A216" s="92">
        <v>43313</v>
      </c>
      <c r="C216">
        <v>24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24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 t="s">
        <v>52</v>
      </c>
    </row>
    <row r="217" spans="1:17" x14ac:dyDescent="0.2">
      <c r="A217" s="92">
        <v>43314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24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 t="s">
        <v>52</v>
      </c>
    </row>
    <row r="218" spans="1:17" x14ac:dyDescent="0.2">
      <c r="A218" s="92">
        <v>43315</v>
      </c>
      <c r="C218">
        <v>24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24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 t="s">
        <v>52</v>
      </c>
    </row>
    <row r="219" spans="1:17" x14ac:dyDescent="0.2">
      <c r="A219" s="92">
        <v>43316</v>
      </c>
      <c r="C219">
        <v>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24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 t="s">
        <v>52</v>
      </c>
    </row>
    <row r="220" spans="1:17" x14ac:dyDescent="0.2">
      <c r="A220" s="92">
        <v>43317</v>
      </c>
      <c r="C220">
        <v>24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24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 t="s">
        <v>52</v>
      </c>
    </row>
    <row r="221" spans="1:17" x14ac:dyDescent="0.2">
      <c r="A221" s="92">
        <v>43318</v>
      </c>
      <c r="C221">
        <v>24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 t="s">
        <v>52</v>
      </c>
    </row>
    <row r="222" spans="1:17" x14ac:dyDescent="0.2">
      <c r="A222" s="92">
        <v>43319</v>
      </c>
      <c r="C222">
        <v>24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24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 t="s">
        <v>52</v>
      </c>
    </row>
    <row r="223" spans="1:17" x14ac:dyDescent="0.2">
      <c r="A223" s="92">
        <v>43320</v>
      </c>
      <c r="C223">
        <v>24</v>
      </c>
      <c r="D223">
        <v>0</v>
      </c>
      <c r="E223">
        <v>0.2</v>
      </c>
      <c r="F223">
        <v>0</v>
      </c>
      <c r="G223">
        <v>0</v>
      </c>
      <c r="H223">
        <v>0</v>
      </c>
      <c r="I223">
        <v>24</v>
      </c>
      <c r="J223">
        <v>1</v>
      </c>
      <c r="K223">
        <v>0.9916666666666667</v>
      </c>
      <c r="L223">
        <v>0</v>
      </c>
      <c r="M223">
        <v>0</v>
      </c>
      <c r="N223">
        <v>0</v>
      </c>
      <c r="O223">
        <v>1</v>
      </c>
      <c r="P223">
        <v>0</v>
      </c>
      <c r="Q223" t="s">
        <v>65</v>
      </c>
    </row>
    <row r="224" spans="1:17" x14ac:dyDescent="0.2">
      <c r="A224" s="92">
        <v>43321</v>
      </c>
      <c r="C224">
        <v>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 t="s">
        <v>52</v>
      </c>
    </row>
    <row r="225" spans="1:17" x14ac:dyDescent="0.2">
      <c r="A225" s="92">
        <v>43322</v>
      </c>
      <c r="C225">
        <v>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24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 t="s">
        <v>52</v>
      </c>
    </row>
    <row r="226" spans="1:17" x14ac:dyDescent="0.2">
      <c r="A226" s="92">
        <v>43323</v>
      </c>
      <c r="C226">
        <v>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24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 t="s">
        <v>52</v>
      </c>
    </row>
    <row r="227" spans="1:17" x14ac:dyDescent="0.2">
      <c r="A227" s="92">
        <v>43324</v>
      </c>
      <c r="C227">
        <v>24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24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 t="s">
        <v>52</v>
      </c>
    </row>
    <row r="228" spans="1:17" x14ac:dyDescent="0.2">
      <c r="A228" s="92">
        <v>43325</v>
      </c>
      <c r="C228">
        <v>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24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 t="s">
        <v>52</v>
      </c>
    </row>
    <row r="229" spans="1:17" x14ac:dyDescent="0.2">
      <c r="A229" s="92">
        <v>43326</v>
      </c>
      <c r="C229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24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 t="s">
        <v>52</v>
      </c>
    </row>
    <row r="230" spans="1:17" x14ac:dyDescent="0.2">
      <c r="A230" s="92">
        <v>43327</v>
      </c>
      <c r="C230">
        <v>24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24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 t="s">
        <v>52</v>
      </c>
    </row>
    <row r="231" spans="1:17" x14ac:dyDescent="0.2">
      <c r="A231" s="92">
        <v>43328</v>
      </c>
      <c r="C231">
        <v>24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 t="s">
        <v>52</v>
      </c>
    </row>
    <row r="232" spans="1:17" x14ac:dyDescent="0.2">
      <c r="A232" s="92">
        <v>43329</v>
      </c>
      <c r="C232">
        <v>24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24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 t="s">
        <v>52</v>
      </c>
    </row>
    <row r="233" spans="1:17" x14ac:dyDescent="0.2">
      <c r="A233" s="92">
        <v>43330</v>
      </c>
      <c r="C233">
        <v>24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24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 t="s">
        <v>52</v>
      </c>
    </row>
    <row r="234" spans="1:17" x14ac:dyDescent="0.2">
      <c r="A234" s="92">
        <v>43331</v>
      </c>
      <c r="C234">
        <v>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24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 t="s">
        <v>52</v>
      </c>
    </row>
    <row r="235" spans="1:17" x14ac:dyDescent="0.2">
      <c r="A235" s="92">
        <v>43332</v>
      </c>
      <c r="C235">
        <v>24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 t="s">
        <v>52</v>
      </c>
    </row>
    <row r="236" spans="1:17" x14ac:dyDescent="0.2">
      <c r="A236" s="92">
        <v>43333</v>
      </c>
      <c r="C236">
        <v>24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24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 t="s">
        <v>52</v>
      </c>
    </row>
    <row r="237" spans="1:17" x14ac:dyDescent="0.2">
      <c r="A237" s="92">
        <v>43334</v>
      </c>
      <c r="C237">
        <v>24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24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 t="s">
        <v>52</v>
      </c>
    </row>
    <row r="238" spans="1:17" x14ac:dyDescent="0.2">
      <c r="A238" s="92">
        <v>43335</v>
      </c>
      <c r="C238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 t="s">
        <v>52</v>
      </c>
    </row>
    <row r="239" spans="1:17" x14ac:dyDescent="0.2">
      <c r="A239" s="92">
        <v>43336</v>
      </c>
      <c r="C239">
        <v>24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24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 t="s">
        <v>52</v>
      </c>
    </row>
    <row r="240" spans="1:17" x14ac:dyDescent="0.2">
      <c r="A240" s="92">
        <v>43337</v>
      </c>
      <c r="C240">
        <v>24</v>
      </c>
      <c r="D240">
        <v>0</v>
      </c>
      <c r="E240">
        <v>3.45</v>
      </c>
      <c r="F240">
        <v>0</v>
      </c>
      <c r="G240">
        <v>0</v>
      </c>
      <c r="H240">
        <v>0</v>
      </c>
      <c r="I240">
        <v>24</v>
      </c>
      <c r="J240">
        <v>1</v>
      </c>
      <c r="K240">
        <v>0.85625000000000007</v>
      </c>
      <c r="L240">
        <v>0</v>
      </c>
      <c r="M240">
        <v>0</v>
      </c>
      <c r="N240">
        <v>0</v>
      </c>
      <c r="O240">
        <v>1</v>
      </c>
      <c r="P240">
        <v>0</v>
      </c>
      <c r="Q240" t="s">
        <v>66</v>
      </c>
    </row>
    <row r="241" spans="1:17" x14ac:dyDescent="0.2">
      <c r="A241" s="92">
        <v>43338</v>
      </c>
      <c r="C241">
        <v>24</v>
      </c>
      <c r="D241">
        <v>24</v>
      </c>
      <c r="E241">
        <v>0</v>
      </c>
      <c r="F241">
        <v>0</v>
      </c>
      <c r="G241">
        <v>0</v>
      </c>
      <c r="H241">
        <v>24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 t="s">
        <v>67</v>
      </c>
    </row>
    <row r="242" spans="1:17" x14ac:dyDescent="0.2">
      <c r="A242" s="92">
        <v>43339</v>
      </c>
      <c r="C242">
        <v>24</v>
      </c>
      <c r="D242">
        <v>24</v>
      </c>
      <c r="E242">
        <v>0</v>
      </c>
      <c r="F242">
        <v>0</v>
      </c>
      <c r="G242">
        <v>0</v>
      </c>
      <c r="H242">
        <v>24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 t="s">
        <v>52</v>
      </c>
    </row>
    <row r="243" spans="1:17" x14ac:dyDescent="0.2">
      <c r="A243" s="92">
        <v>43340</v>
      </c>
      <c r="C243">
        <v>24</v>
      </c>
      <c r="D243">
        <v>24</v>
      </c>
      <c r="E243">
        <v>0.08</v>
      </c>
      <c r="F243">
        <v>0</v>
      </c>
      <c r="G243">
        <v>0</v>
      </c>
      <c r="H243">
        <v>24</v>
      </c>
      <c r="I243">
        <v>0</v>
      </c>
      <c r="J243">
        <v>0</v>
      </c>
      <c r="K243">
        <v>-3.3333333333333335E-3</v>
      </c>
      <c r="L243">
        <v>0</v>
      </c>
      <c r="M243">
        <v>0</v>
      </c>
      <c r="N243">
        <v>0</v>
      </c>
      <c r="O243">
        <v>1</v>
      </c>
      <c r="P243">
        <v>0</v>
      </c>
      <c r="Q243" t="s">
        <v>52</v>
      </c>
    </row>
    <row r="244" spans="1:17" x14ac:dyDescent="0.2">
      <c r="A244" s="92">
        <v>43341</v>
      </c>
      <c r="C244">
        <v>24</v>
      </c>
      <c r="D244">
        <v>24</v>
      </c>
      <c r="E244">
        <v>0</v>
      </c>
      <c r="F244">
        <v>0</v>
      </c>
      <c r="G244">
        <v>0</v>
      </c>
      <c r="H244">
        <v>24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 t="s">
        <v>52</v>
      </c>
    </row>
    <row r="245" spans="1:17" x14ac:dyDescent="0.2">
      <c r="A245" s="92">
        <v>43342</v>
      </c>
      <c r="C245">
        <v>24</v>
      </c>
      <c r="D245">
        <v>12.22</v>
      </c>
      <c r="E245">
        <v>0.08</v>
      </c>
      <c r="F245">
        <v>0</v>
      </c>
      <c r="G245">
        <v>0</v>
      </c>
      <c r="H245">
        <v>12.22</v>
      </c>
      <c r="I245">
        <v>11.78</v>
      </c>
      <c r="J245">
        <v>0.49083333333333329</v>
      </c>
      <c r="K245">
        <v>0.48749999999999999</v>
      </c>
      <c r="L245">
        <v>0</v>
      </c>
      <c r="M245">
        <v>0</v>
      </c>
      <c r="N245">
        <v>0</v>
      </c>
      <c r="O245">
        <v>1</v>
      </c>
      <c r="P245">
        <v>0</v>
      </c>
      <c r="Q245" t="s">
        <v>52</v>
      </c>
    </row>
    <row r="246" spans="1:17" x14ac:dyDescent="0.2">
      <c r="A246" s="92">
        <v>43343</v>
      </c>
      <c r="C246">
        <v>24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24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 t="s">
        <v>52</v>
      </c>
    </row>
    <row r="247" spans="1:17" x14ac:dyDescent="0.2">
      <c r="A247" s="92">
        <v>43344</v>
      </c>
      <c r="C247">
        <v>24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24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 t="s">
        <v>52</v>
      </c>
    </row>
    <row r="248" spans="1:17" x14ac:dyDescent="0.2">
      <c r="A248" s="92">
        <v>43345</v>
      </c>
      <c r="C248">
        <v>24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24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 t="s">
        <v>52</v>
      </c>
    </row>
    <row r="249" spans="1:17" x14ac:dyDescent="0.2">
      <c r="A249" s="92">
        <v>43346</v>
      </c>
      <c r="C249">
        <v>24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24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 t="s">
        <v>52</v>
      </c>
    </row>
    <row r="250" spans="1:17" x14ac:dyDescent="0.2">
      <c r="A250" s="92">
        <v>43347</v>
      </c>
      <c r="C250">
        <v>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24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 t="s">
        <v>52</v>
      </c>
    </row>
    <row r="251" spans="1:17" x14ac:dyDescent="0.2">
      <c r="A251" s="92">
        <v>43348</v>
      </c>
      <c r="C251">
        <v>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24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  <c r="Q251" t="s">
        <v>52</v>
      </c>
    </row>
    <row r="252" spans="1:17" x14ac:dyDescent="0.2">
      <c r="A252" s="92">
        <v>43349</v>
      </c>
      <c r="C252">
        <v>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24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 t="s">
        <v>52</v>
      </c>
    </row>
    <row r="253" spans="1:17" x14ac:dyDescent="0.2">
      <c r="A253" s="92">
        <v>43350</v>
      </c>
      <c r="C253">
        <v>24</v>
      </c>
      <c r="D253">
        <v>0</v>
      </c>
      <c r="E253">
        <v>0.55000000000000004</v>
      </c>
      <c r="F253">
        <v>0</v>
      </c>
      <c r="G253">
        <v>0</v>
      </c>
      <c r="H253">
        <v>0</v>
      </c>
      <c r="I253">
        <v>24</v>
      </c>
      <c r="J253">
        <v>1</v>
      </c>
      <c r="K253">
        <v>0.9770833333333333</v>
      </c>
      <c r="L253">
        <v>0</v>
      </c>
      <c r="M253">
        <v>0</v>
      </c>
      <c r="N253">
        <v>0</v>
      </c>
      <c r="O253">
        <v>1</v>
      </c>
      <c r="P253">
        <v>0</v>
      </c>
      <c r="Q253" t="s">
        <v>68</v>
      </c>
    </row>
    <row r="254" spans="1:17" x14ac:dyDescent="0.2">
      <c r="A254" s="92">
        <v>43351</v>
      </c>
      <c r="C254">
        <v>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24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 t="s">
        <v>52</v>
      </c>
    </row>
    <row r="255" spans="1:17" x14ac:dyDescent="0.2">
      <c r="A255" s="92">
        <v>43352</v>
      </c>
      <c r="C255">
        <v>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 t="s">
        <v>52</v>
      </c>
    </row>
    <row r="256" spans="1:17" x14ac:dyDescent="0.2">
      <c r="A256" s="92">
        <v>43353</v>
      </c>
      <c r="C256">
        <v>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 t="s">
        <v>52</v>
      </c>
    </row>
    <row r="257" spans="1:17" x14ac:dyDescent="0.2">
      <c r="A257" s="92">
        <v>43354</v>
      </c>
      <c r="C257">
        <v>24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24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 t="s">
        <v>52</v>
      </c>
    </row>
    <row r="258" spans="1:17" x14ac:dyDescent="0.2">
      <c r="A258" s="92">
        <v>43355</v>
      </c>
      <c r="C258">
        <v>24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24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 t="s">
        <v>52</v>
      </c>
    </row>
    <row r="259" spans="1:17" x14ac:dyDescent="0.2">
      <c r="A259" s="92">
        <v>43356</v>
      </c>
      <c r="C259">
        <v>24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24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 t="s">
        <v>52</v>
      </c>
    </row>
    <row r="260" spans="1:17" x14ac:dyDescent="0.2">
      <c r="A260" s="92">
        <v>43357</v>
      </c>
      <c r="C260">
        <v>24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24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 t="s">
        <v>52</v>
      </c>
    </row>
    <row r="261" spans="1:17" x14ac:dyDescent="0.2">
      <c r="A261" s="92">
        <v>43358</v>
      </c>
      <c r="C261">
        <v>24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24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 t="s">
        <v>52</v>
      </c>
    </row>
    <row r="262" spans="1:17" x14ac:dyDescent="0.2">
      <c r="A262" s="92">
        <v>43359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24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 t="s">
        <v>52</v>
      </c>
    </row>
    <row r="263" spans="1:17" x14ac:dyDescent="0.2">
      <c r="A263" s="92">
        <v>43360</v>
      </c>
      <c r="C263">
        <v>24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24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 t="s">
        <v>52</v>
      </c>
    </row>
    <row r="264" spans="1:17" x14ac:dyDescent="0.2">
      <c r="A264" s="92">
        <v>43361</v>
      </c>
      <c r="C264">
        <v>24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24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 t="s">
        <v>52</v>
      </c>
    </row>
    <row r="265" spans="1:17" x14ac:dyDescent="0.2">
      <c r="A265" s="92">
        <v>43362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24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 t="s">
        <v>52</v>
      </c>
    </row>
    <row r="266" spans="1:17" x14ac:dyDescent="0.2">
      <c r="A266" s="92">
        <v>43363</v>
      </c>
      <c r="C266">
        <v>24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24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 t="s">
        <v>52</v>
      </c>
    </row>
    <row r="267" spans="1:17" x14ac:dyDescent="0.2">
      <c r="A267" s="92">
        <v>43364</v>
      </c>
      <c r="C267">
        <v>24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24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 t="s">
        <v>52</v>
      </c>
    </row>
    <row r="268" spans="1:17" x14ac:dyDescent="0.2">
      <c r="A268" s="92">
        <v>43365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24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 t="s">
        <v>52</v>
      </c>
    </row>
    <row r="269" spans="1:17" x14ac:dyDescent="0.2">
      <c r="A269" s="92">
        <v>43366</v>
      </c>
      <c r="C269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24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 t="s">
        <v>52</v>
      </c>
    </row>
    <row r="270" spans="1:17" x14ac:dyDescent="0.2">
      <c r="A270" s="92">
        <v>43367</v>
      </c>
      <c r="C270">
        <v>24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24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 t="s">
        <v>52</v>
      </c>
    </row>
    <row r="271" spans="1:17" x14ac:dyDescent="0.2">
      <c r="A271" s="92">
        <v>43368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24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 t="s">
        <v>52</v>
      </c>
    </row>
    <row r="272" spans="1:17" x14ac:dyDescent="0.2">
      <c r="A272" s="92">
        <v>43369</v>
      </c>
      <c r="C272">
        <v>24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24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 t="s">
        <v>52</v>
      </c>
    </row>
    <row r="273" spans="1:17" x14ac:dyDescent="0.2">
      <c r="A273" s="92">
        <v>43370</v>
      </c>
      <c r="C273">
        <v>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24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 t="s">
        <v>52</v>
      </c>
    </row>
    <row r="274" spans="1:17" x14ac:dyDescent="0.2">
      <c r="A274" s="92">
        <v>43371</v>
      </c>
      <c r="C274">
        <v>24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24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 t="s">
        <v>52</v>
      </c>
    </row>
    <row r="275" spans="1:17" x14ac:dyDescent="0.2">
      <c r="A275" s="92">
        <v>43372</v>
      </c>
      <c r="C275">
        <v>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24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 t="s">
        <v>52</v>
      </c>
    </row>
    <row r="276" spans="1:17" x14ac:dyDescent="0.2">
      <c r="A276" s="92">
        <v>43373</v>
      </c>
      <c r="C276">
        <v>24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 t="s">
        <v>52</v>
      </c>
    </row>
    <row r="277" spans="1:17" x14ac:dyDescent="0.2">
      <c r="A277" s="92">
        <v>43374</v>
      </c>
      <c r="C277">
        <v>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24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 t="s">
        <v>52</v>
      </c>
    </row>
    <row r="278" spans="1:17" x14ac:dyDescent="0.2">
      <c r="A278" s="92">
        <v>43375</v>
      </c>
      <c r="C278">
        <v>24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24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 t="s">
        <v>52</v>
      </c>
    </row>
    <row r="279" spans="1:17" x14ac:dyDescent="0.2">
      <c r="A279" s="92">
        <v>43376</v>
      </c>
      <c r="C279">
        <v>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24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 t="s">
        <v>52</v>
      </c>
    </row>
    <row r="280" spans="1:17" x14ac:dyDescent="0.2">
      <c r="A280" s="92">
        <v>43377</v>
      </c>
      <c r="C280">
        <v>24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24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 t="s">
        <v>52</v>
      </c>
    </row>
    <row r="281" spans="1:17" x14ac:dyDescent="0.2">
      <c r="A281" s="92">
        <v>43378</v>
      </c>
      <c r="C281">
        <v>24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24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 t="s">
        <v>52</v>
      </c>
    </row>
    <row r="282" spans="1:17" x14ac:dyDescent="0.2">
      <c r="A282" s="92">
        <v>43379</v>
      </c>
      <c r="C282">
        <v>24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24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 t="s">
        <v>52</v>
      </c>
    </row>
    <row r="283" spans="1:17" x14ac:dyDescent="0.2">
      <c r="A283" s="92">
        <v>43380</v>
      </c>
      <c r="C283">
        <v>24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24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 t="s">
        <v>52</v>
      </c>
    </row>
    <row r="284" spans="1:17" x14ac:dyDescent="0.2">
      <c r="A284" s="92">
        <v>43381</v>
      </c>
      <c r="C284">
        <v>24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24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 t="s">
        <v>52</v>
      </c>
    </row>
    <row r="285" spans="1:17" x14ac:dyDescent="0.2">
      <c r="A285" s="92">
        <v>43382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24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 t="s">
        <v>52</v>
      </c>
    </row>
    <row r="286" spans="1:17" x14ac:dyDescent="0.2">
      <c r="A286" s="92">
        <v>43383</v>
      </c>
      <c r="C286">
        <v>24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24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 t="s">
        <v>52</v>
      </c>
    </row>
    <row r="287" spans="1:17" x14ac:dyDescent="0.2">
      <c r="A287" s="92">
        <v>43384</v>
      </c>
      <c r="C287">
        <v>24</v>
      </c>
      <c r="D287">
        <v>13.12</v>
      </c>
      <c r="E287">
        <v>0</v>
      </c>
      <c r="F287">
        <v>0</v>
      </c>
      <c r="G287">
        <v>0</v>
      </c>
      <c r="H287">
        <v>13.12</v>
      </c>
      <c r="I287">
        <v>10.88</v>
      </c>
      <c r="J287">
        <v>0.45333333333333337</v>
      </c>
      <c r="K287">
        <v>0.45333333333333337</v>
      </c>
      <c r="L287">
        <v>0</v>
      </c>
      <c r="M287">
        <v>0</v>
      </c>
      <c r="N287">
        <v>0</v>
      </c>
      <c r="O287">
        <v>1</v>
      </c>
      <c r="P287">
        <v>0</v>
      </c>
      <c r="Q287" t="s">
        <v>69</v>
      </c>
    </row>
    <row r="288" spans="1:17" x14ac:dyDescent="0.2">
      <c r="A288" s="92">
        <v>43385</v>
      </c>
      <c r="C288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24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 t="s">
        <v>52</v>
      </c>
    </row>
    <row r="289" spans="1:17" x14ac:dyDescent="0.2">
      <c r="A289" s="92">
        <v>43386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24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 t="s">
        <v>52</v>
      </c>
    </row>
    <row r="290" spans="1:17" x14ac:dyDescent="0.2">
      <c r="A290" s="92">
        <v>43387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24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 t="s">
        <v>52</v>
      </c>
    </row>
    <row r="291" spans="1:17" x14ac:dyDescent="0.2">
      <c r="A291" s="92">
        <v>43388</v>
      </c>
      <c r="C291">
        <v>24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24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 t="s">
        <v>52</v>
      </c>
    </row>
    <row r="292" spans="1:17" x14ac:dyDescent="0.2">
      <c r="A292" s="92">
        <v>43389</v>
      </c>
      <c r="C292">
        <v>24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24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 t="s">
        <v>52</v>
      </c>
    </row>
    <row r="293" spans="1:17" x14ac:dyDescent="0.2">
      <c r="A293" s="92">
        <v>43390</v>
      </c>
      <c r="C293">
        <v>24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24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 t="s">
        <v>52</v>
      </c>
    </row>
    <row r="294" spans="1:17" x14ac:dyDescent="0.2">
      <c r="A294" s="92">
        <v>43391</v>
      </c>
      <c r="C294">
        <v>24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24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 t="s">
        <v>52</v>
      </c>
    </row>
    <row r="295" spans="1:17" x14ac:dyDescent="0.2">
      <c r="A295" s="92">
        <v>43392</v>
      </c>
      <c r="C295">
        <v>24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24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 t="s">
        <v>52</v>
      </c>
    </row>
    <row r="296" spans="1:17" x14ac:dyDescent="0.2">
      <c r="A296" s="92">
        <v>43393</v>
      </c>
      <c r="C296">
        <v>24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24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 t="s">
        <v>52</v>
      </c>
    </row>
    <row r="297" spans="1:17" x14ac:dyDescent="0.2">
      <c r="A297" s="92">
        <v>43394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24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 t="s">
        <v>52</v>
      </c>
    </row>
    <row r="298" spans="1:17" x14ac:dyDescent="0.2">
      <c r="A298" s="92">
        <v>43395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24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 t="s">
        <v>52</v>
      </c>
    </row>
    <row r="299" spans="1:17" x14ac:dyDescent="0.2">
      <c r="A299" s="92">
        <v>43396</v>
      </c>
      <c r="C299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24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 t="s">
        <v>52</v>
      </c>
    </row>
    <row r="300" spans="1:17" x14ac:dyDescent="0.2">
      <c r="A300" s="92">
        <v>43397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24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 t="s">
        <v>52</v>
      </c>
    </row>
    <row r="301" spans="1:17" x14ac:dyDescent="0.2">
      <c r="A301" s="92">
        <v>43398</v>
      </c>
      <c r="C301">
        <v>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24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 t="s">
        <v>52</v>
      </c>
    </row>
    <row r="302" spans="1:17" x14ac:dyDescent="0.2">
      <c r="A302" s="92">
        <v>43399</v>
      </c>
      <c r="C302">
        <v>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24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 t="s">
        <v>52</v>
      </c>
    </row>
    <row r="303" spans="1:17" x14ac:dyDescent="0.2">
      <c r="A303" s="92">
        <v>43400</v>
      </c>
      <c r="C303">
        <v>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24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 t="s">
        <v>52</v>
      </c>
    </row>
    <row r="304" spans="1:17" x14ac:dyDescent="0.2">
      <c r="A304" s="92">
        <v>43401</v>
      </c>
      <c r="C304">
        <v>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24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 t="s">
        <v>52</v>
      </c>
    </row>
    <row r="305" spans="1:17" x14ac:dyDescent="0.2">
      <c r="A305" s="92">
        <v>43402</v>
      </c>
      <c r="C305">
        <v>24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24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 t="s">
        <v>52</v>
      </c>
    </row>
    <row r="306" spans="1:17" x14ac:dyDescent="0.2">
      <c r="A306" s="92">
        <v>43403</v>
      </c>
      <c r="C306">
        <v>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24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 t="s">
        <v>52</v>
      </c>
    </row>
    <row r="307" spans="1:17" x14ac:dyDescent="0.2">
      <c r="A307" s="92">
        <v>43404</v>
      </c>
      <c r="C307">
        <v>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24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 t="s">
        <v>52</v>
      </c>
    </row>
    <row r="308" spans="1:17" x14ac:dyDescent="0.2">
      <c r="A308" s="92">
        <v>43405</v>
      </c>
      <c r="C308">
        <v>24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24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 t="s">
        <v>52</v>
      </c>
    </row>
    <row r="309" spans="1:17" x14ac:dyDescent="0.2">
      <c r="A309" s="92">
        <v>43406</v>
      </c>
      <c r="C309">
        <v>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24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 t="s">
        <v>52</v>
      </c>
    </row>
    <row r="310" spans="1:17" x14ac:dyDescent="0.2">
      <c r="A310" s="92">
        <v>43407</v>
      </c>
      <c r="C310">
        <v>24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24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 t="s">
        <v>52</v>
      </c>
    </row>
    <row r="311" spans="1:17" x14ac:dyDescent="0.2">
      <c r="A311" s="92">
        <v>43408</v>
      </c>
      <c r="C311">
        <v>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24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 t="s">
        <v>52</v>
      </c>
    </row>
    <row r="312" spans="1:17" x14ac:dyDescent="0.2">
      <c r="A312" s="92">
        <v>43409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24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 t="s">
        <v>52</v>
      </c>
    </row>
    <row r="313" spans="1:17" x14ac:dyDescent="0.2">
      <c r="A313" s="92">
        <v>43410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24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 t="s">
        <v>52</v>
      </c>
    </row>
    <row r="314" spans="1:17" x14ac:dyDescent="0.2">
      <c r="A314" s="92">
        <v>43411</v>
      </c>
      <c r="C314">
        <v>24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24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 t="s">
        <v>52</v>
      </c>
    </row>
    <row r="315" spans="1:17" x14ac:dyDescent="0.2">
      <c r="A315" s="92">
        <v>43412</v>
      </c>
      <c r="C315">
        <v>24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24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 t="s">
        <v>52</v>
      </c>
    </row>
    <row r="316" spans="1:17" x14ac:dyDescent="0.2">
      <c r="A316" s="92">
        <v>43413</v>
      </c>
      <c r="C316">
        <v>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24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 t="s">
        <v>52</v>
      </c>
    </row>
    <row r="317" spans="1:17" x14ac:dyDescent="0.2">
      <c r="A317" s="92">
        <v>43414</v>
      </c>
      <c r="C317">
        <v>24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24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 t="s">
        <v>52</v>
      </c>
    </row>
    <row r="318" spans="1:17" x14ac:dyDescent="0.2">
      <c r="A318" s="92">
        <v>43415</v>
      </c>
      <c r="C318">
        <v>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24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 t="s">
        <v>52</v>
      </c>
    </row>
    <row r="319" spans="1:17" x14ac:dyDescent="0.2">
      <c r="A319" s="92">
        <v>43416</v>
      </c>
      <c r="C319">
        <v>24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24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 t="s">
        <v>52</v>
      </c>
    </row>
    <row r="320" spans="1:17" x14ac:dyDescent="0.2">
      <c r="A320" s="92">
        <v>43417</v>
      </c>
      <c r="C320">
        <v>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24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 t="s">
        <v>52</v>
      </c>
    </row>
    <row r="321" spans="1:17" x14ac:dyDescent="0.2">
      <c r="A321" s="92">
        <v>43418</v>
      </c>
      <c r="C321">
        <v>24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24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 t="s">
        <v>52</v>
      </c>
    </row>
    <row r="322" spans="1:17" x14ac:dyDescent="0.2">
      <c r="A322" s="92">
        <v>43419</v>
      </c>
      <c r="C322">
        <v>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24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 t="s">
        <v>52</v>
      </c>
    </row>
    <row r="323" spans="1:17" x14ac:dyDescent="0.2">
      <c r="A323" s="92">
        <v>43420</v>
      </c>
      <c r="C323">
        <v>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24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 t="s">
        <v>52</v>
      </c>
    </row>
    <row r="324" spans="1:17" x14ac:dyDescent="0.2">
      <c r="A324" s="92">
        <v>43421</v>
      </c>
      <c r="C324">
        <v>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24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 t="s">
        <v>52</v>
      </c>
    </row>
    <row r="325" spans="1:17" x14ac:dyDescent="0.2">
      <c r="A325" s="92">
        <v>43422</v>
      </c>
      <c r="C325">
        <v>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24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 t="s">
        <v>52</v>
      </c>
    </row>
    <row r="326" spans="1:17" x14ac:dyDescent="0.2">
      <c r="A326" s="92">
        <v>43423</v>
      </c>
      <c r="C326">
        <v>24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24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 t="s">
        <v>52</v>
      </c>
    </row>
    <row r="327" spans="1:17" x14ac:dyDescent="0.2">
      <c r="A327" s="92">
        <v>43424</v>
      </c>
      <c r="C327">
        <v>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24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 t="s">
        <v>52</v>
      </c>
    </row>
    <row r="328" spans="1:17" x14ac:dyDescent="0.2">
      <c r="A328" s="92">
        <v>43425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24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 t="s">
        <v>52</v>
      </c>
    </row>
    <row r="329" spans="1:17" x14ac:dyDescent="0.2">
      <c r="A329" s="92">
        <v>43426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24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 t="s">
        <v>52</v>
      </c>
    </row>
    <row r="330" spans="1:17" x14ac:dyDescent="0.2">
      <c r="A330" s="92">
        <v>43427</v>
      </c>
      <c r="C330">
        <v>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 t="s">
        <v>52</v>
      </c>
    </row>
    <row r="331" spans="1:17" x14ac:dyDescent="0.2">
      <c r="A331" s="92">
        <v>43428</v>
      </c>
      <c r="C331">
        <v>24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24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 t="s">
        <v>52</v>
      </c>
    </row>
    <row r="332" spans="1:17" x14ac:dyDescent="0.2">
      <c r="A332" s="92">
        <v>43429</v>
      </c>
      <c r="C332">
        <v>24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24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 t="s">
        <v>52</v>
      </c>
    </row>
    <row r="333" spans="1:17" x14ac:dyDescent="0.2">
      <c r="A333" s="92">
        <v>43430</v>
      </c>
      <c r="C333">
        <v>24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24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 t="s">
        <v>52</v>
      </c>
    </row>
    <row r="334" spans="1:17" x14ac:dyDescent="0.2">
      <c r="A334" s="92">
        <v>43431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24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  <c r="Q334" t="s">
        <v>52</v>
      </c>
    </row>
    <row r="335" spans="1:17" x14ac:dyDescent="0.2">
      <c r="A335" s="92">
        <v>43432</v>
      </c>
      <c r="C335">
        <v>24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24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 t="s">
        <v>52</v>
      </c>
    </row>
    <row r="336" spans="1:17" x14ac:dyDescent="0.2">
      <c r="A336" s="92">
        <v>43433</v>
      </c>
      <c r="C336">
        <v>24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24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 t="s">
        <v>52</v>
      </c>
    </row>
    <row r="337" spans="1:17" x14ac:dyDescent="0.2">
      <c r="A337" s="92">
        <v>43434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24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 t="s">
        <v>52</v>
      </c>
    </row>
    <row r="338" spans="1:17" x14ac:dyDescent="0.2">
      <c r="A338" s="92">
        <v>43435</v>
      </c>
      <c r="C338">
        <v>24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24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 t="s">
        <v>52</v>
      </c>
    </row>
    <row r="339" spans="1:17" x14ac:dyDescent="0.2">
      <c r="A339" s="92">
        <v>43436</v>
      </c>
      <c r="C339">
        <v>24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24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 t="s">
        <v>52</v>
      </c>
    </row>
    <row r="340" spans="1:17" x14ac:dyDescent="0.2">
      <c r="A340" s="92">
        <v>43437</v>
      </c>
      <c r="C340">
        <v>24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24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 t="s">
        <v>52</v>
      </c>
    </row>
    <row r="341" spans="1:17" x14ac:dyDescent="0.2">
      <c r="A341" s="92">
        <v>43438</v>
      </c>
      <c r="C341">
        <v>24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24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 t="s">
        <v>52</v>
      </c>
    </row>
    <row r="342" spans="1:17" x14ac:dyDescent="0.2">
      <c r="A342" s="92">
        <v>43439</v>
      </c>
      <c r="C342">
        <v>24</v>
      </c>
      <c r="D342">
        <v>0</v>
      </c>
      <c r="E342">
        <v>0.65</v>
      </c>
      <c r="F342">
        <v>0</v>
      </c>
      <c r="G342">
        <v>0</v>
      </c>
      <c r="H342">
        <v>0</v>
      </c>
      <c r="I342">
        <v>24</v>
      </c>
      <c r="J342">
        <v>1</v>
      </c>
      <c r="K342">
        <v>0.97291666666666676</v>
      </c>
      <c r="L342">
        <v>0</v>
      </c>
      <c r="M342">
        <v>0</v>
      </c>
      <c r="N342">
        <v>0</v>
      </c>
      <c r="O342">
        <v>1</v>
      </c>
      <c r="P342">
        <v>0</v>
      </c>
      <c r="Q342" t="s">
        <v>70</v>
      </c>
    </row>
    <row r="343" spans="1:17" x14ac:dyDescent="0.2">
      <c r="A343" s="92">
        <v>43440</v>
      </c>
      <c r="C343">
        <v>24</v>
      </c>
      <c r="D343">
        <v>17.75</v>
      </c>
      <c r="E343">
        <v>0</v>
      </c>
      <c r="F343">
        <v>0</v>
      </c>
      <c r="G343">
        <v>0</v>
      </c>
      <c r="H343">
        <v>17.75</v>
      </c>
      <c r="I343">
        <v>6.25</v>
      </c>
      <c r="J343">
        <v>0.26041666666666669</v>
      </c>
      <c r="K343">
        <v>0.26041666666666669</v>
      </c>
      <c r="L343">
        <v>0</v>
      </c>
      <c r="M343">
        <v>0</v>
      </c>
      <c r="N343">
        <v>0</v>
      </c>
      <c r="O343">
        <v>1</v>
      </c>
      <c r="P343">
        <v>0</v>
      </c>
      <c r="Q343" t="s">
        <v>71</v>
      </c>
    </row>
    <row r="344" spans="1:17" x14ac:dyDescent="0.2">
      <c r="A344" s="92">
        <v>43441</v>
      </c>
      <c r="C344">
        <v>24</v>
      </c>
      <c r="D344">
        <v>0.78333333333333333</v>
      </c>
      <c r="E344">
        <v>0</v>
      </c>
      <c r="F344">
        <v>0</v>
      </c>
      <c r="G344">
        <v>0</v>
      </c>
      <c r="H344">
        <v>0.78333333333333333</v>
      </c>
      <c r="I344">
        <v>23.216666666666665</v>
      </c>
      <c r="J344">
        <v>0.96736111111111101</v>
      </c>
      <c r="K344">
        <v>0.96736111111111101</v>
      </c>
      <c r="L344">
        <v>0</v>
      </c>
      <c r="M344">
        <v>0</v>
      </c>
      <c r="N344">
        <v>0</v>
      </c>
      <c r="O344">
        <v>1</v>
      </c>
      <c r="P344">
        <v>0</v>
      </c>
      <c r="Q344" t="s">
        <v>52</v>
      </c>
    </row>
    <row r="345" spans="1:17" x14ac:dyDescent="0.2">
      <c r="A345" s="92">
        <v>43442</v>
      </c>
      <c r="C345">
        <v>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24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 t="s">
        <v>52</v>
      </c>
    </row>
    <row r="346" spans="1:17" x14ac:dyDescent="0.2">
      <c r="A346" s="92">
        <v>43443</v>
      </c>
      <c r="C346">
        <v>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24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 t="s">
        <v>52</v>
      </c>
    </row>
    <row r="347" spans="1:17" x14ac:dyDescent="0.2">
      <c r="A347" s="92">
        <v>43444</v>
      </c>
      <c r="C347">
        <v>24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24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 t="s">
        <v>52</v>
      </c>
    </row>
    <row r="348" spans="1:17" x14ac:dyDescent="0.2">
      <c r="A348" s="92">
        <v>43445</v>
      </c>
      <c r="C348">
        <v>24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24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 t="s">
        <v>52</v>
      </c>
    </row>
    <row r="349" spans="1:17" x14ac:dyDescent="0.2">
      <c r="A349" s="92">
        <v>43446</v>
      </c>
      <c r="C349">
        <v>24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24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 t="s">
        <v>52</v>
      </c>
    </row>
    <row r="350" spans="1:17" x14ac:dyDescent="0.2">
      <c r="A350" s="92">
        <v>43447</v>
      </c>
      <c r="C350">
        <v>24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24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 t="s">
        <v>52</v>
      </c>
    </row>
    <row r="351" spans="1:17" x14ac:dyDescent="0.2">
      <c r="A351" s="92">
        <v>43448</v>
      </c>
      <c r="C351">
        <v>24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24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 t="s">
        <v>52</v>
      </c>
    </row>
    <row r="352" spans="1:17" x14ac:dyDescent="0.2">
      <c r="A352" s="92">
        <v>43449</v>
      </c>
      <c r="C352">
        <v>24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24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 t="s">
        <v>52</v>
      </c>
    </row>
    <row r="353" spans="1:17" x14ac:dyDescent="0.2">
      <c r="A353" s="92">
        <v>43450</v>
      </c>
      <c r="C353">
        <v>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24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 t="s">
        <v>52</v>
      </c>
    </row>
    <row r="354" spans="1:17" x14ac:dyDescent="0.2">
      <c r="A354" s="92">
        <v>43451</v>
      </c>
      <c r="C354">
        <v>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24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 t="s">
        <v>52</v>
      </c>
    </row>
    <row r="355" spans="1:17" x14ac:dyDescent="0.2">
      <c r="A355" s="92">
        <v>43452</v>
      </c>
      <c r="C355">
        <v>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24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 t="s">
        <v>52</v>
      </c>
    </row>
    <row r="356" spans="1:17" x14ac:dyDescent="0.2">
      <c r="A356" s="92">
        <v>43453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24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 t="s">
        <v>52</v>
      </c>
    </row>
    <row r="357" spans="1:17" x14ac:dyDescent="0.2">
      <c r="A357" s="92">
        <v>43454</v>
      </c>
      <c r="C357">
        <v>24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24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 t="s">
        <v>52</v>
      </c>
    </row>
    <row r="358" spans="1:17" x14ac:dyDescent="0.2">
      <c r="A358" s="92">
        <v>43455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24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 t="s">
        <v>52</v>
      </c>
    </row>
    <row r="359" spans="1:17" x14ac:dyDescent="0.2">
      <c r="A359" s="92">
        <v>43456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24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 t="s">
        <v>52</v>
      </c>
    </row>
    <row r="360" spans="1:17" x14ac:dyDescent="0.2">
      <c r="A360" s="92">
        <v>43457</v>
      </c>
      <c r="C360">
        <v>24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 t="s">
        <v>52</v>
      </c>
    </row>
    <row r="361" spans="1:17" x14ac:dyDescent="0.2">
      <c r="A361" s="92">
        <v>43458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24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 t="s">
        <v>52</v>
      </c>
    </row>
    <row r="362" spans="1:17" x14ac:dyDescent="0.2">
      <c r="A362" s="92">
        <v>43459</v>
      </c>
      <c r="C362">
        <v>24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24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 t="s">
        <v>52</v>
      </c>
    </row>
    <row r="363" spans="1:17" x14ac:dyDescent="0.2">
      <c r="A363" s="92">
        <v>43460</v>
      </c>
      <c r="C363">
        <v>24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24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 t="s">
        <v>52</v>
      </c>
    </row>
    <row r="364" spans="1:17" x14ac:dyDescent="0.2">
      <c r="A364" s="92">
        <v>43461</v>
      </c>
      <c r="C364">
        <v>24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24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 t="s">
        <v>52</v>
      </c>
    </row>
    <row r="365" spans="1:17" x14ac:dyDescent="0.2">
      <c r="A365" s="92">
        <v>43462</v>
      </c>
      <c r="C365">
        <v>24</v>
      </c>
      <c r="D365">
        <v>3.07</v>
      </c>
      <c r="E365">
        <v>0</v>
      </c>
      <c r="F365">
        <v>0</v>
      </c>
      <c r="G365">
        <v>0</v>
      </c>
      <c r="H365">
        <v>3.07</v>
      </c>
      <c r="I365">
        <v>20.93</v>
      </c>
      <c r="J365">
        <v>0.87208333333333332</v>
      </c>
      <c r="K365">
        <v>0.87208333333333332</v>
      </c>
      <c r="L365">
        <v>0</v>
      </c>
      <c r="M365">
        <v>0</v>
      </c>
      <c r="N365">
        <v>0</v>
      </c>
      <c r="O365">
        <v>1</v>
      </c>
      <c r="P365">
        <v>0</v>
      </c>
      <c r="Q365" t="s">
        <v>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4A5BD9-8FBF-44EB-B64F-00B38CD2FD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D7B3F1-E55B-46A8-AC03-3565E23C8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B44BD7E-A77B-45BC-92AB-83F41C90D38F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52</vt:i4>
      </vt:variant>
    </vt:vector>
  </HeadingPairs>
  <TitlesOfParts>
    <vt:vector size="106" baseType="lpstr">
      <vt:lpstr>Week01</vt:lpstr>
      <vt:lpstr>Week02</vt:lpstr>
      <vt:lpstr>Week03</vt:lpstr>
      <vt:lpstr>Week04</vt:lpstr>
      <vt:lpstr>Week05</vt:lpstr>
      <vt:lpstr>Week06</vt:lpstr>
      <vt:lpstr>Week07</vt:lpstr>
      <vt:lpstr>Week08</vt:lpstr>
      <vt:lpstr>Week09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Week18</vt:lpstr>
      <vt:lpstr>Week19</vt:lpstr>
      <vt:lpstr>Week20</vt:lpstr>
      <vt:lpstr>Week21</vt:lpstr>
      <vt:lpstr>Week22</vt:lpstr>
      <vt:lpstr>Week23</vt:lpstr>
      <vt:lpstr>Week24</vt:lpstr>
      <vt:lpstr>Week25</vt:lpstr>
      <vt:lpstr>Week26</vt:lpstr>
      <vt:lpstr>Week27</vt:lpstr>
      <vt:lpstr>Week28</vt:lpstr>
      <vt:lpstr>Week29</vt:lpstr>
      <vt:lpstr>Week30</vt:lpstr>
      <vt:lpstr>Week31</vt:lpstr>
      <vt:lpstr>Week32</vt:lpstr>
      <vt:lpstr>Week33</vt:lpstr>
      <vt:lpstr>Week34</vt:lpstr>
      <vt:lpstr>Week35</vt:lpstr>
      <vt:lpstr>Week36</vt:lpstr>
      <vt:lpstr>Week37</vt:lpstr>
      <vt:lpstr>Week38</vt:lpstr>
      <vt:lpstr>Week39</vt:lpstr>
      <vt:lpstr>Week40</vt:lpstr>
      <vt:lpstr>Week41</vt:lpstr>
      <vt:lpstr>Week42</vt:lpstr>
      <vt:lpstr>Week43</vt:lpstr>
      <vt:lpstr>Week44</vt:lpstr>
      <vt:lpstr>Week45</vt:lpstr>
      <vt:lpstr>Week46</vt:lpstr>
      <vt:lpstr>Week47</vt:lpstr>
      <vt:lpstr>Week48</vt:lpstr>
      <vt:lpstr>Week49</vt:lpstr>
      <vt:lpstr>Week50</vt:lpstr>
      <vt:lpstr>Week51</vt:lpstr>
      <vt:lpstr>Week52</vt:lpstr>
      <vt:lpstr>PA_Power</vt:lpstr>
      <vt:lpstr>PA_Power_Summary</vt:lpstr>
      <vt:lpstr>Week01!Print_Area</vt:lpstr>
      <vt:lpstr>Week02!Print_Area</vt:lpstr>
      <vt:lpstr>Week03!Print_Area</vt:lpstr>
      <vt:lpstr>Week04!Print_Area</vt:lpstr>
      <vt:lpstr>Week05!Print_Area</vt:lpstr>
      <vt:lpstr>Week06!Print_Area</vt:lpstr>
      <vt:lpstr>Week07!Print_Area</vt:lpstr>
      <vt:lpstr>Week08!Print_Area</vt:lpstr>
      <vt:lpstr>Week09!Print_Area</vt:lpstr>
      <vt:lpstr>Week10!Print_Area</vt:lpstr>
      <vt:lpstr>Week11!Print_Area</vt:lpstr>
      <vt:lpstr>Week12!Print_Area</vt:lpstr>
      <vt:lpstr>Week13!Print_Area</vt:lpstr>
      <vt:lpstr>Week14!Print_Area</vt:lpstr>
      <vt:lpstr>Week15!Print_Area</vt:lpstr>
      <vt:lpstr>Week16!Print_Area</vt:lpstr>
      <vt:lpstr>Week17!Print_Area</vt:lpstr>
      <vt:lpstr>Week18!Print_Area</vt:lpstr>
      <vt:lpstr>Week19!Print_Area</vt:lpstr>
      <vt:lpstr>Week20!Print_Area</vt:lpstr>
      <vt:lpstr>Week21!Print_Area</vt:lpstr>
      <vt:lpstr>Week22!Print_Area</vt:lpstr>
      <vt:lpstr>Week23!Print_Area</vt:lpstr>
      <vt:lpstr>Week24!Print_Area</vt:lpstr>
      <vt:lpstr>Week25!Print_Area</vt:lpstr>
      <vt:lpstr>Week26!Print_Area</vt:lpstr>
      <vt:lpstr>Week27!Print_Area</vt:lpstr>
      <vt:lpstr>Week28!Print_Area</vt:lpstr>
      <vt:lpstr>Week29!Print_Area</vt:lpstr>
      <vt:lpstr>Week30!Print_Area</vt:lpstr>
      <vt:lpstr>Week31!Print_Area</vt:lpstr>
      <vt:lpstr>Week32!Print_Area</vt:lpstr>
      <vt:lpstr>Week33!Print_Area</vt:lpstr>
      <vt:lpstr>Week34!Print_Area</vt:lpstr>
      <vt:lpstr>Week35!Print_Area</vt:lpstr>
      <vt:lpstr>Week36!Print_Area</vt:lpstr>
      <vt:lpstr>Week37!Print_Area</vt:lpstr>
      <vt:lpstr>Week38!Print_Area</vt:lpstr>
      <vt:lpstr>Week39!Print_Area</vt:lpstr>
      <vt:lpstr>Week40!Print_Area</vt:lpstr>
      <vt:lpstr>Week41!Print_Area</vt:lpstr>
      <vt:lpstr>Week42!Print_Area</vt:lpstr>
      <vt:lpstr>Week43!Print_Area</vt:lpstr>
      <vt:lpstr>Week44!Print_Area</vt:lpstr>
      <vt:lpstr>Week45!Print_Area</vt:lpstr>
      <vt:lpstr>Week46!Print_Area</vt:lpstr>
      <vt:lpstr>Week47!Print_Area</vt:lpstr>
      <vt:lpstr>Week48!Print_Area</vt:lpstr>
      <vt:lpstr>Week49!Print_Area</vt:lpstr>
      <vt:lpstr>Week50!Print_Area</vt:lpstr>
      <vt:lpstr>Week51!Print_Area</vt:lpstr>
      <vt:lpstr>Week52!Print_Area</vt:lpstr>
    </vt:vector>
  </TitlesOfParts>
  <Company>PTINCO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Prabowon</dc:creator>
  <cp:lastModifiedBy>Muhammad Ammar Asyraf</cp:lastModifiedBy>
  <cp:lastPrinted>2018-03-29T00:21:01Z</cp:lastPrinted>
  <dcterms:created xsi:type="dcterms:W3CDTF">2005-03-02T02:47:46Z</dcterms:created>
  <dcterms:modified xsi:type="dcterms:W3CDTF">2024-05-14T06:41:45Z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K4XLRetrievePerWS">
    <vt:lpwstr>Y</vt:lpwstr>
  </property>
  <property fmtid="{D5CDD505-2E9C-101B-9397-08002B2CF9AE}" pid="4" name="K4XLScatterRefresh">
    <vt:lpwstr>N</vt:lpwstr>
  </property>
  <property fmtid="{D5CDD505-2E9C-101B-9397-08002B2CF9AE}" pid="5" name="K4XLVersion">
    <vt:lpwstr>3.5.3.1837</vt:lpwstr>
  </property>
  <property fmtid="{D5CDD505-2E9C-101B-9397-08002B2CF9AE}" pid="6" name="K4XL KID">
    <vt:lpwstr/>
  </property>
  <property fmtid="{D5CDD505-2E9C-101B-9397-08002B2CF9AE}" pid="7" name="K4XL DBKID">
    <vt:lpwstr/>
  </property>
  <property fmtid="{D5CDD505-2E9C-101B-9397-08002B2CF9AE}" pid="8" name="ContentTypeId">
    <vt:lpwstr>0x01010007313E7C9B01B240844034646B3C5402</vt:lpwstr>
  </property>
</Properties>
</file>