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uliah\Tahun 2012-2016\Tahun_Ke-4\TUGAS AKHIR\TA menuju finish\"/>
    </mc:Choice>
  </mc:AlternateContent>
  <bookViews>
    <workbookView xWindow="0" yWindow="0" windowWidth="20490" windowHeight="7905" activeTab="2"/>
  </bookViews>
  <sheets>
    <sheet name="Jurnal" sheetId="3" r:id="rId1"/>
    <sheet name="Akun" sheetId="2" r:id="rId2"/>
    <sheet name="Laporan Keuangan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E9" i="2"/>
  <c r="D6" i="2"/>
  <c r="E6" i="2"/>
  <c r="D7" i="2"/>
  <c r="E7" i="2"/>
  <c r="D8" i="2"/>
  <c r="E8" i="2"/>
  <c r="D10" i="2"/>
  <c r="E10" i="2"/>
  <c r="D11" i="2"/>
  <c r="E11" i="2"/>
  <c r="D12" i="2"/>
  <c r="E12" i="2"/>
  <c r="D13" i="2"/>
  <c r="E13" i="2"/>
  <c r="D14" i="2"/>
  <c r="F5" i="1" s="1"/>
  <c r="E14" i="2"/>
  <c r="F4" i="1" s="1"/>
  <c r="F17" i="1" s="1"/>
  <c r="D15" i="2"/>
  <c r="E15" i="2"/>
  <c r="E5" i="2"/>
  <c r="D5" i="2"/>
  <c r="F10" i="2" l="1"/>
  <c r="B8" i="1" s="1"/>
  <c r="F22" i="1" s="1"/>
  <c r="F5" i="2"/>
  <c r="J4" i="1" s="1"/>
  <c r="F13" i="2"/>
  <c r="B10" i="1" s="1"/>
  <c r="F24" i="1" s="1"/>
  <c r="F12" i="2"/>
  <c r="F11" i="2"/>
  <c r="B9" i="1" s="1"/>
  <c r="F23" i="1" s="1"/>
  <c r="F9" i="2"/>
  <c r="B5" i="1" s="1"/>
  <c r="F15" i="2"/>
  <c r="J11" i="1" s="1"/>
  <c r="F14" i="2"/>
  <c r="F8" i="2"/>
  <c r="B4" i="1" s="1"/>
  <c r="F18" i="1" s="1"/>
  <c r="G19" i="1" s="1"/>
  <c r="F7" i="2"/>
  <c r="J6" i="1" s="1"/>
  <c r="F6" i="2"/>
  <c r="J5" i="1" s="1"/>
  <c r="G25" i="1" l="1"/>
  <c r="G26" i="1" s="1"/>
  <c r="G28" i="1" s="1"/>
  <c r="C3" i="1"/>
  <c r="C7" i="1"/>
  <c r="J7" i="1"/>
  <c r="C12" i="1" l="1"/>
  <c r="F6" i="1" s="1"/>
  <c r="F7" i="1" s="1"/>
  <c r="J10" i="1" s="1"/>
  <c r="J12" i="1" s="1"/>
  <c r="A12" i="1"/>
</calcChain>
</file>

<file path=xl/sharedStrings.xml><?xml version="1.0" encoding="utf-8"?>
<sst xmlns="http://schemas.openxmlformats.org/spreadsheetml/2006/main" count="90" uniqueCount="56">
  <si>
    <t>Laporan Pendapatan</t>
  </si>
  <si>
    <t xml:space="preserve">Penjualan </t>
  </si>
  <si>
    <t xml:space="preserve">Total </t>
  </si>
  <si>
    <t xml:space="preserve">Biaya </t>
  </si>
  <si>
    <t>Biaya Listrik</t>
  </si>
  <si>
    <t>Biaya Telephone</t>
  </si>
  <si>
    <t>Biaya Internet</t>
  </si>
  <si>
    <t>Total</t>
  </si>
  <si>
    <t xml:space="preserve">Modal </t>
  </si>
  <si>
    <t>Modal Awal</t>
  </si>
  <si>
    <t xml:space="preserve">Investasi </t>
  </si>
  <si>
    <t xml:space="preserve">Penarikan Modal </t>
  </si>
  <si>
    <t>Dari Laporan Pendapatan</t>
  </si>
  <si>
    <t>Modal Akhir</t>
  </si>
  <si>
    <t>Neraca Saldo</t>
  </si>
  <si>
    <t>Asset</t>
  </si>
  <si>
    <t>Kas di Bank</t>
  </si>
  <si>
    <t>Peralatan</t>
  </si>
  <si>
    <t>Kewajiban &amp; Modal</t>
  </si>
  <si>
    <t>Pinjaman</t>
  </si>
  <si>
    <t>Akun</t>
  </si>
  <si>
    <t>Kode</t>
  </si>
  <si>
    <t xml:space="preserve">Nama </t>
  </si>
  <si>
    <t>Biaya Gaji</t>
  </si>
  <si>
    <t>Kas ditangan</t>
  </si>
  <si>
    <t>Debet</t>
  </si>
  <si>
    <t>Kredit</t>
  </si>
  <si>
    <t>Saldo</t>
  </si>
  <si>
    <t>JURNAL UMUM</t>
  </si>
  <si>
    <t>DEBIT</t>
  </si>
  <si>
    <t>KREDIT</t>
  </si>
  <si>
    <t>tgl</t>
  </si>
  <si>
    <t>Ref</t>
  </si>
  <si>
    <t>Keterangan</t>
  </si>
  <si>
    <t>Investasi awal</t>
  </si>
  <si>
    <t>Nama Akun</t>
  </si>
  <si>
    <t>Jumlah</t>
  </si>
  <si>
    <t>Kas di tangan</t>
  </si>
  <si>
    <t>Penjualan</t>
  </si>
  <si>
    <t>Diskon Penjualan</t>
  </si>
  <si>
    <t>PENJUALAN BERSIH</t>
  </si>
  <si>
    <t xml:space="preserve">Beli Komputer </t>
  </si>
  <si>
    <t>Beli Voucher Listrik</t>
  </si>
  <si>
    <t xml:space="preserve">Bayar Tagihan Telephone </t>
  </si>
  <si>
    <t xml:space="preserve">Transfer Dana </t>
  </si>
  <si>
    <t>AKUN</t>
  </si>
  <si>
    <t xml:space="preserve">Jual Kapal </t>
  </si>
  <si>
    <t>Bayar Gaji Karyawan</t>
  </si>
  <si>
    <t>Arus Kas</t>
  </si>
  <si>
    <t>Arus Kas Masuk</t>
  </si>
  <si>
    <t>Investasi</t>
  </si>
  <si>
    <t>Arus Kas Keluar</t>
  </si>
  <si>
    <t>Biaya</t>
  </si>
  <si>
    <t>Penambahan Kas</t>
  </si>
  <si>
    <t>Kas Awal</t>
  </si>
  <si>
    <t>Kas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</si>
</sst>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164" formatCode="[$-421]dd\ mmmm\ yyyy;@"/>
    <numFmt numFmtId="165" formatCode="&quot;Rp&quot;#,##0"/>
  </numFmts>
  <fonts count="5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0" xfId="0" applyBorder="1"/>
    <xf numFmtId="42" fontId="0" fillId="0" borderId="0" xfId="0" applyNumberFormat="1"/>
    <xf numFmtId="0" fontId="0" fillId="0" borderId="1" xfId="0" applyBorder="1" applyAlignment="1">
      <alignment horizontal="center"/>
    </xf>
    <xf numFmtId="42" fontId="0" fillId="0" borderId="1" xfId="0" applyNumberFormat="1" applyBorder="1"/>
    <xf numFmtId="0" fontId="0" fillId="0" borderId="1" xfId="0" applyBorder="1" applyAlignment="1">
      <alignment horizontal="center"/>
    </xf>
    <xf numFmtId="42" fontId="0" fillId="0" borderId="2" xfId="0" applyNumberFormat="1" applyBorder="1"/>
    <xf numFmtId="42" fontId="0" fillId="0" borderId="6" xfId="0" applyNumberFormat="1" applyBorder="1"/>
    <xf numFmtId="42" fontId="0" fillId="2" borderId="4" xfId="0" applyNumberFormat="1" applyFill="1" applyBorder="1"/>
    <xf numFmtId="42" fontId="0" fillId="0" borderId="2" xfId="0" applyNumberFormat="1" applyFont="1" applyBorder="1"/>
    <xf numFmtId="42" fontId="0" fillId="2" borderId="1" xfId="0" applyNumberFormat="1" applyFill="1" applyBorder="1"/>
    <xf numFmtId="0" fontId="3" fillId="0" borderId="1" xfId="0" applyFont="1" applyBorder="1"/>
    <xf numFmtId="0" fontId="0" fillId="3" borderId="1" xfId="0" applyFill="1" applyBorder="1" applyAlignment="1">
      <alignment horizontal="center" vertical="top"/>
    </xf>
    <xf numFmtId="0" fontId="0" fillId="3" borderId="1" xfId="0" applyFill="1" applyBorder="1"/>
    <xf numFmtId="0" fontId="1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0" fillId="2" borderId="5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165" fontId="0" fillId="0" borderId="1" xfId="0" applyNumberFormat="1" applyBorder="1" applyAlignment="1"/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opLeftCell="B1" zoomScale="85" zoomScaleNormal="85" workbookViewId="0">
      <selection activeCell="F21" sqref="F21"/>
    </sheetView>
  </sheetViews>
  <sheetFormatPr defaultRowHeight="15" x14ac:dyDescent="0.25"/>
  <cols>
    <col min="2" max="2" width="3.5703125" bestFit="1" customWidth="1"/>
    <col min="3" max="3" width="4.140625" bestFit="1" customWidth="1"/>
    <col min="4" max="4" width="29.7109375" bestFit="1" customWidth="1"/>
    <col min="5" max="5" width="17.5703125" bestFit="1" customWidth="1"/>
    <col min="6" max="6" width="14.140625" bestFit="1" customWidth="1"/>
    <col min="7" max="7" width="13.140625" bestFit="1" customWidth="1"/>
    <col min="8" max="8" width="14.140625" bestFit="1" customWidth="1"/>
    <col min="10" max="10" width="2.140625" bestFit="1" customWidth="1"/>
  </cols>
  <sheetData>
    <row r="1" spans="2:10" x14ac:dyDescent="0.25">
      <c r="B1" s="20" t="s">
        <v>28</v>
      </c>
      <c r="C1" s="20"/>
      <c r="D1" s="20"/>
      <c r="E1" s="20"/>
      <c r="F1" s="20"/>
      <c r="G1" s="20"/>
      <c r="H1" s="20"/>
    </row>
    <row r="2" spans="2:10" x14ac:dyDescent="0.25">
      <c r="B2" s="20"/>
      <c r="C2" s="20"/>
      <c r="D2" s="20"/>
      <c r="E2" s="20"/>
      <c r="F2" s="20"/>
      <c r="G2" s="20"/>
      <c r="H2" s="20"/>
    </row>
    <row r="3" spans="2:10" x14ac:dyDescent="0.25">
      <c r="B3" s="1"/>
      <c r="C3" s="1"/>
      <c r="D3" s="21">
        <v>41275</v>
      </c>
      <c r="E3" s="21"/>
      <c r="F3" s="21"/>
      <c r="G3" s="1"/>
      <c r="H3" s="1"/>
    </row>
    <row r="4" spans="2:10" x14ac:dyDescent="0.25">
      <c r="B4" s="22" t="s">
        <v>31</v>
      </c>
      <c r="C4" s="22" t="s">
        <v>32</v>
      </c>
      <c r="D4" s="22" t="s">
        <v>33</v>
      </c>
      <c r="E4" s="23" t="s">
        <v>29</v>
      </c>
      <c r="F4" s="23"/>
      <c r="G4" s="24" t="s">
        <v>30</v>
      </c>
      <c r="H4" s="24"/>
    </row>
    <row r="5" spans="2:10" x14ac:dyDescent="0.25">
      <c r="B5" s="22"/>
      <c r="C5" s="22"/>
      <c r="D5" s="22"/>
      <c r="E5" s="1" t="s">
        <v>35</v>
      </c>
      <c r="F5" s="1" t="s">
        <v>36</v>
      </c>
      <c r="G5" s="1" t="s">
        <v>35</v>
      </c>
      <c r="H5" s="1" t="s">
        <v>36</v>
      </c>
    </row>
    <row r="6" spans="2:10" x14ac:dyDescent="0.25">
      <c r="B6" s="1">
        <v>1</v>
      </c>
      <c r="C6" s="1"/>
      <c r="D6" s="1" t="s">
        <v>34</v>
      </c>
      <c r="E6" s="1" t="s">
        <v>24</v>
      </c>
      <c r="F6" s="10">
        <v>5000000</v>
      </c>
      <c r="G6" s="1" t="s">
        <v>8</v>
      </c>
      <c r="H6" s="10">
        <v>5000000</v>
      </c>
      <c r="J6" s="1">
        <v>1</v>
      </c>
    </row>
    <row r="7" spans="2:10" x14ac:dyDescent="0.25">
      <c r="B7" s="1">
        <v>2</v>
      </c>
      <c r="C7" s="1"/>
      <c r="D7" s="1" t="s">
        <v>41</v>
      </c>
      <c r="E7" s="17" t="s">
        <v>17</v>
      </c>
      <c r="F7" s="10">
        <v>2100000</v>
      </c>
      <c r="G7" s="1" t="s">
        <v>24</v>
      </c>
      <c r="H7" s="10">
        <v>2100000</v>
      </c>
      <c r="J7" s="1">
        <v>2</v>
      </c>
    </row>
    <row r="8" spans="2:10" x14ac:dyDescent="0.25">
      <c r="B8" s="1">
        <v>3</v>
      </c>
      <c r="C8" s="1"/>
      <c r="D8" s="1" t="s">
        <v>46</v>
      </c>
      <c r="E8" s="1" t="s">
        <v>24</v>
      </c>
      <c r="F8" s="10">
        <v>25000000</v>
      </c>
      <c r="G8" s="1" t="s">
        <v>1</v>
      </c>
      <c r="H8" s="10">
        <v>25000000</v>
      </c>
      <c r="J8" s="1">
        <v>3</v>
      </c>
    </row>
    <row r="9" spans="2:10" x14ac:dyDescent="0.25">
      <c r="B9" s="1">
        <v>27</v>
      </c>
      <c r="C9" s="1"/>
      <c r="D9" s="1" t="s">
        <v>42</v>
      </c>
      <c r="E9" s="1" t="s">
        <v>4</v>
      </c>
      <c r="F9" s="10">
        <v>100000</v>
      </c>
      <c r="G9" s="1" t="s">
        <v>24</v>
      </c>
      <c r="H9" s="10">
        <v>100000</v>
      </c>
      <c r="J9" s="1">
        <v>5</v>
      </c>
    </row>
    <row r="10" spans="2:10" x14ac:dyDescent="0.25">
      <c r="B10" s="1"/>
      <c r="C10" s="1"/>
      <c r="D10" s="1" t="s">
        <v>43</v>
      </c>
      <c r="E10" s="1" t="s">
        <v>5</v>
      </c>
      <c r="F10" s="10">
        <v>45000</v>
      </c>
      <c r="G10" s="1" t="s">
        <v>24</v>
      </c>
      <c r="H10" s="10">
        <v>45000</v>
      </c>
      <c r="J10" s="1"/>
    </row>
    <row r="11" spans="2:10" x14ac:dyDescent="0.25">
      <c r="B11" s="1"/>
      <c r="C11" s="1"/>
      <c r="D11" s="1" t="s">
        <v>47</v>
      </c>
      <c r="E11" s="1" t="s">
        <v>23</v>
      </c>
      <c r="F11" s="10">
        <v>1500000</v>
      </c>
      <c r="G11" s="1" t="s">
        <v>24</v>
      </c>
      <c r="H11" s="10">
        <v>1500000</v>
      </c>
      <c r="J11" s="1"/>
    </row>
    <row r="12" spans="2:10" x14ac:dyDescent="0.25">
      <c r="B12" s="1">
        <v>28</v>
      </c>
      <c r="C12" s="1"/>
      <c r="D12" s="1" t="s">
        <v>44</v>
      </c>
      <c r="E12" s="1" t="s">
        <v>16</v>
      </c>
      <c r="F12" s="10">
        <v>1000000</v>
      </c>
      <c r="G12" s="1" t="s">
        <v>24</v>
      </c>
      <c r="H12" s="10">
        <v>1000000</v>
      </c>
      <c r="J12" s="1">
        <v>6</v>
      </c>
    </row>
    <row r="13" spans="2:10" x14ac:dyDescent="0.25">
      <c r="B13" s="1">
        <v>31</v>
      </c>
      <c r="C13" s="1"/>
      <c r="D13" s="1" t="s">
        <v>19</v>
      </c>
      <c r="E13" s="1" t="s">
        <v>16</v>
      </c>
      <c r="F13" s="10">
        <v>12000000</v>
      </c>
      <c r="G13" s="1" t="s">
        <v>19</v>
      </c>
      <c r="H13" s="10">
        <v>12000000</v>
      </c>
      <c r="J13" s="1">
        <v>7</v>
      </c>
    </row>
    <row r="14" spans="2:10" x14ac:dyDescent="0.25">
      <c r="F14" s="8"/>
      <c r="H14" s="8"/>
    </row>
    <row r="15" spans="2:10" x14ac:dyDescent="0.25">
      <c r="F15" s="8"/>
      <c r="H15" s="8"/>
    </row>
    <row r="16" spans="2:10" x14ac:dyDescent="0.25">
      <c r="F16" s="8"/>
      <c r="H16" s="8"/>
    </row>
    <row r="17" spans="6:8" x14ac:dyDescent="0.25">
      <c r="F17" s="8"/>
      <c r="H17" s="8"/>
    </row>
    <row r="18" spans="6:8" x14ac:dyDescent="0.25">
      <c r="F18" s="8"/>
      <c r="H18" s="8"/>
    </row>
    <row r="19" spans="6:8" x14ac:dyDescent="0.25">
      <c r="F19" s="8"/>
      <c r="H19" s="8"/>
    </row>
    <row r="20" spans="6:8" x14ac:dyDescent="0.25">
      <c r="F20" s="8"/>
      <c r="H20" s="8"/>
    </row>
    <row r="21" spans="6:8" x14ac:dyDescent="0.25">
      <c r="H21" s="8"/>
    </row>
  </sheetData>
  <mergeCells count="7">
    <mergeCell ref="B1:H2"/>
    <mergeCell ref="D3:F3"/>
    <mergeCell ref="B4:B5"/>
    <mergeCell ref="C4:C5"/>
    <mergeCell ref="D4:D5"/>
    <mergeCell ref="E4:F4"/>
    <mergeCell ref="G4:H4"/>
  </mergeCells>
  <dataValidations count="1">
    <dataValidation type="list" allowBlank="1" showInputMessage="1" showErrorMessage="1" sqref="G1:G4">
      <formula1>$C$5:$C$15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Akun!$C$5:$C$16</xm:f>
          </x14:formula1>
          <xm:sqref>G6:G1048576</xm:sqref>
        </x14:dataValidation>
        <x14:dataValidation type="list" allowBlank="1" showInputMessage="1" showErrorMessage="1">
          <x14:formula1>
            <xm:f>Akun!$C$5:$C$15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3" sqref="C13"/>
    </sheetView>
  </sheetViews>
  <sheetFormatPr defaultRowHeight="15" x14ac:dyDescent="0.25"/>
  <cols>
    <col min="3" max="3" width="15.85546875" bestFit="1" customWidth="1"/>
    <col min="4" max="6" width="14" bestFit="1" customWidth="1"/>
  </cols>
  <sheetData>
    <row r="1" spans="1:8" x14ac:dyDescent="0.25">
      <c r="B1" s="20" t="s">
        <v>45</v>
      </c>
      <c r="C1" s="20"/>
      <c r="D1" s="20"/>
      <c r="E1" s="20"/>
      <c r="F1" s="20"/>
    </row>
    <row r="2" spans="1:8" x14ac:dyDescent="0.25">
      <c r="B2" s="20"/>
      <c r="C2" s="20"/>
      <c r="D2" s="20"/>
      <c r="E2" s="20"/>
      <c r="F2" s="20"/>
    </row>
    <row r="3" spans="1:8" x14ac:dyDescent="0.25">
      <c r="B3" s="30" t="s">
        <v>20</v>
      </c>
      <c r="C3" s="30"/>
      <c r="D3" s="31" t="s">
        <v>25</v>
      </c>
      <c r="E3" s="31" t="s">
        <v>26</v>
      </c>
      <c r="F3" s="31" t="s">
        <v>27</v>
      </c>
    </row>
    <row r="4" spans="1:8" x14ac:dyDescent="0.25">
      <c r="B4" s="18" t="s">
        <v>21</v>
      </c>
      <c r="C4" s="19" t="s">
        <v>22</v>
      </c>
      <c r="D4" s="31"/>
      <c r="E4" s="31"/>
      <c r="F4" s="31"/>
    </row>
    <row r="5" spans="1:8" x14ac:dyDescent="0.25">
      <c r="B5" s="2">
        <v>101</v>
      </c>
      <c r="C5" s="1" t="s">
        <v>24</v>
      </c>
      <c r="D5" s="10">
        <f>SUMIF(Jurnal!$E$6:$E$4999,Akun!C5,Jurnal!$F$6:$F$4999)</f>
        <v>30000000</v>
      </c>
      <c r="E5" s="10">
        <f>SUMIF(Jurnal!$G$6:$G$4999,Akun!C5,Jurnal!$H$6:$H$4999)</f>
        <v>4745000</v>
      </c>
      <c r="F5" s="10">
        <f>IF(D5&gt;=E5,D5-E5,E5-D5)</f>
        <v>25255000</v>
      </c>
    </row>
    <row r="6" spans="1:8" x14ac:dyDescent="0.25">
      <c r="B6" s="2">
        <v>102</v>
      </c>
      <c r="C6" s="1" t="s">
        <v>16</v>
      </c>
      <c r="D6" s="10">
        <f>SUMIF(Jurnal!$E$6:$E$4999,Akun!C6,Jurnal!$F$6:$F$4999)</f>
        <v>13000000</v>
      </c>
      <c r="E6" s="10">
        <f>SUMIF(Jurnal!$G$6:$G$4999,Akun!C6,Jurnal!$H$6:$H$4999)</f>
        <v>0</v>
      </c>
      <c r="F6" s="10">
        <f t="shared" ref="F6:F15" si="0">IF(D6&gt;=E6,D6-E6,E6-D6)</f>
        <v>13000000</v>
      </c>
    </row>
    <row r="7" spans="1:8" x14ac:dyDescent="0.25">
      <c r="B7" s="2">
        <v>201</v>
      </c>
      <c r="C7" s="1" t="s">
        <v>17</v>
      </c>
      <c r="D7" s="10">
        <f>SUMIF(Jurnal!$E$6:$E$4999,Akun!C7,Jurnal!$F$6:$F$4999)</f>
        <v>2100000</v>
      </c>
      <c r="E7" s="10">
        <f>SUMIF(Jurnal!$G$6:$G$4999,Akun!C7,Jurnal!$H$6:$H$4999)</f>
        <v>0</v>
      </c>
      <c r="F7" s="10">
        <f t="shared" si="0"/>
        <v>2100000</v>
      </c>
    </row>
    <row r="8" spans="1:8" x14ac:dyDescent="0.25">
      <c r="B8" s="2">
        <v>301</v>
      </c>
      <c r="C8" s="1" t="s">
        <v>1</v>
      </c>
      <c r="D8" s="10">
        <f>SUMIF(Jurnal!$E$6:$E$4999,Akun!C8,Jurnal!$F$6:$F$4999)</f>
        <v>0</v>
      </c>
      <c r="E8" s="10">
        <f>SUMIF(Jurnal!$G$6:$G$4999,Akun!C8,Jurnal!$H$6:$H$4999)</f>
        <v>25000000</v>
      </c>
      <c r="F8" s="10">
        <f t="shared" si="0"/>
        <v>25000000</v>
      </c>
    </row>
    <row r="9" spans="1:8" x14ac:dyDescent="0.25">
      <c r="B9" s="9">
        <v>302</v>
      </c>
      <c r="C9" s="1" t="s">
        <v>39</v>
      </c>
      <c r="D9" s="10">
        <f>SUMIF(Jurnal!$E$6:$E$4999,Akun!C9,Jurnal!$F$6:$F$4999)</f>
        <v>0</v>
      </c>
      <c r="E9" s="10">
        <f>SUMIF(Jurnal!$G$6:$G$4999,Akun!C9,Jurnal!$H$6:$H$4999)</f>
        <v>0</v>
      </c>
      <c r="F9" s="10">
        <f t="shared" ref="F9" si="1">IF(D9&gt;=E9,D9-E9,E9-D9)</f>
        <v>0</v>
      </c>
    </row>
    <row r="10" spans="1:8" x14ac:dyDescent="0.25">
      <c r="B10" s="2">
        <v>401</v>
      </c>
      <c r="C10" s="1" t="s">
        <v>4</v>
      </c>
      <c r="D10" s="10">
        <f>SUMIF(Jurnal!$E$6:$E$4999,Akun!C10,Jurnal!$F$6:$F$4999)</f>
        <v>100000</v>
      </c>
      <c r="E10" s="10">
        <f>SUMIF(Jurnal!$G$6:$G$4999,Akun!C10,Jurnal!$H$6:$H$4999)</f>
        <v>0</v>
      </c>
      <c r="F10" s="10">
        <f t="shared" si="0"/>
        <v>100000</v>
      </c>
    </row>
    <row r="11" spans="1:8" x14ac:dyDescent="0.25">
      <c r="B11" s="2">
        <v>402</v>
      </c>
      <c r="C11" s="1" t="s">
        <v>5</v>
      </c>
      <c r="D11" s="10">
        <f>SUMIF(Jurnal!$E$6:$E$4999,Akun!C11,Jurnal!$F$6:$F$4999)</f>
        <v>45000</v>
      </c>
      <c r="E11" s="10">
        <f>SUMIF(Jurnal!$G$6:$G$4999,Akun!C11,Jurnal!$H$6:$H$4999)</f>
        <v>0</v>
      </c>
      <c r="F11" s="10">
        <f t="shared" si="0"/>
        <v>45000</v>
      </c>
    </row>
    <row r="12" spans="1:8" x14ac:dyDescent="0.25">
      <c r="B12" s="2">
        <v>403</v>
      </c>
      <c r="C12" s="1" t="s">
        <v>6</v>
      </c>
      <c r="D12" s="10">
        <f>SUMIF(Jurnal!$E$6:$E$4999,Akun!C12,Jurnal!$F$6:$F$4999)</f>
        <v>0</v>
      </c>
      <c r="E12" s="10">
        <f>SUMIF(Jurnal!$G$6:$G$4999,Akun!C12,Jurnal!$H$6:$H$4999)</f>
        <v>0</v>
      </c>
      <c r="F12" s="10">
        <f t="shared" si="0"/>
        <v>0</v>
      </c>
    </row>
    <row r="13" spans="1:8" x14ac:dyDescent="0.25">
      <c r="B13" s="2">
        <v>404</v>
      </c>
      <c r="C13" s="1" t="s">
        <v>23</v>
      </c>
      <c r="D13" s="10">
        <f>SUMIF(Jurnal!$E$6:$E$4999,Akun!C13,Jurnal!$F$6:$F$4999)</f>
        <v>1500000</v>
      </c>
      <c r="E13" s="10">
        <f>SUMIF(Jurnal!$G$6:$G$4999,Akun!C13,Jurnal!$H$6:$H$4999)</f>
        <v>0</v>
      </c>
      <c r="F13" s="10">
        <f t="shared" si="0"/>
        <v>1500000</v>
      </c>
    </row>
    <row r="14" spans="1:8" x14ac:dyDescent="0.25">
      <c r="B14" s="2">
        <v>501</v>
      </c>
      <c r="C14" s="1" t="s">
        <v>8</v>
      </c>
      <c r="D14" s="10">
        <f>SUMIF(Jurnal!$E$6:$E$4999,Akun!C14,Jurnal!$F$6:$F$4999)</f>
        <v>0</v>
      </c>
      <c r="E14" s="10">
        <f>SUMIF(Jurnal!$G$6:$G$4999,Akun!C14,Jurnal!$H$6:$H$4999)</f>
        <v>5000000</v>
      </c>
      <c r="F14" s="10">
        <f t="shared" si="0"/>
        <v>5000000</v>
      </c>
    </row>
    <row r="15" spans="1:8" x14ac:dyDescent="0.25">
      <c r="B15" s="11">
        <v>502</v>
      </c>
      <c r="C15" s="1" t="s">
        <v>19</v>
      </c>
      <c r="D15" s="10">
        <f>SUMIF(Jurnal!$E$6:$E$4999,Akun!C15,Jurnal!$F$6:$F$4999)</f>
        <v>0</v>
      </c>
      <c r="E15" s="10">
        <f>SUMIF(Jurnal!$G$6:$G$4999,Akun!C15,Jurnal!$H$6:$H$4999)</f>
        <v>12000000</v>
      </c>
      <c r="F15" s="10">
        <f t="shared" si="0"/>
        <v>12000000</v>
      </c>
    </row>
    <row r="16" spans="1:8" x14ac:dyDescent="0.25">
      <c r="A16" s="7"/>
      <c r="B16" s="7"/>
      <c r="C16" s="7"/>
      <c r="D16" s="7"/>
      <c r="E16" s="7"/>
      <c r="F16" s="7"/>
      <c r="G16" s="7"/>
      <c r="H16" s="7"/>
    </row>
    <row r="17" spans="1:8" x14ac:dyDescent="0.25">
      <c r="A17" s="7"/>
      <c r="B17" s="7"/>
      <c r="C17" s="7"/>
      <c r="D17" s="7"/>
      <c r="E17" s="7"/>
      <c r="F17" s="7"/>
      <c r="G17" s="7"/>
      <c r="H17" s="7"/>
    </row>
    <row r="18" spans="1:8" x14ac:dyDescent="0.25">
      <c r="A18" s="7"/>
      <c r="B18" s="7"/>
      <c r="C18" s="7"/>
      <c r="D18" s="7"/>
      <c r="E18" s="7"/>
      <c r="F18" s="7"/>
      <c r="G18" s="7"/>
      <c r="H18" s="7"/>
    </row>
    <row r="19" spans="1:8" x14ac:dyDescent="0.25">
      <c r="A19" s="7"/>
      <c r="B19" s="7"/>
      <c r="C19" s="7"/>
      <c r="D19" s="7"/>
      <c r="E19" s="7"/>
      <c r="F19" s="7"/>
      <c r="G19" s="7"/>
      <c r="H19" s="7"/>
    </row>
    <row r="20" spans="1:8" x14ac:dyDescent="0.25">
      <c r="A20" s="7"/>
      <c r="B20" s="7"/>
      <c r="C20" s="7"/>
      <c r="D20" s="7"/>
      <c r="E20" s="7"/>
      <c r="F20" s="7"/>
      <c r="G20" s="7"/>
      <c r="H20" s="7"/>
    </row>
    <row r="21" spans="1:8" x14ac:dyDescent="0.25">
      <c r="A21" s="7"/>
      <c r="B21" s="7"/>
      <c r="C21" s="7"/>
      <c r="D21" s="7"/>
      <c r="E21" s="7"/>
      <c r="F21" s="7"/>
      <c r="G21" s="7"/>
      <c r="H21" s="7"/>
    </row>
    <row r="22" spans="1:8" x14ac:dyDescent="0.25">
      <c r="A22" s="7"/>
      <c r="B22" s="7"/>
      <c r="C22" s="7"/>
      <c r="D22" s="7"/>
      <c r="E22" s="7"/>
      <c r="F22" s="7"/>
      <c r="G22" s="7"/>
      <c r="H22" s="7"/>
    </row>
    <row r="23" spans="1:8" x14ac:dyDescent="0.25">
      <c r="A23" s="7"/>
      <c r="B23" s="7"/>
      <c r="C23" s="7"/>
      <c r="D23" s="7"/>
      <c r="E23" s="7"/>
      <c r="F23" s="7"/>
      <c r="G23" s="7"/>
      <c r="H23" s="7"/>
    </row>
    <row r="24" spans="1:8" x14ac:dyDescent="0.25">
      <c r="A24" s="7"/>
      <c r="B24" s="7"/>
      <c r="C24" s="7"/>
      <c r="D24" s="7"/>
      <c r="E24" s="7"/>
      <c r="F24" s="7"/>
      <c r="G24" s="7"/>
      <c r="H24" s="7"/>
    </row>
  </sheetData>
  <mergeCells count="5">
    <mergeCell ref="B1:F2"/>
    <mergeCell ref="B3:C3"/>
    <mergeCell ref="D3:D4"/>
    <mergeCell ref="E3:E4"/>
    <mergeCell ref="F3:F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H19" sqref="H19"/>
    </sheetView>
  </sheetViews>
  <sheetFormatPr defaultRowHeight="15" x14ac:dyDescent="0.25"/>
  <cols>
    <col min="1" max="1" width="18.28515625" bestFit="1" customWidth="1"/>
    <col min="2" max="3" width="14" bestFit="1" customWidth="1"/>
    <col min="5" max="5" width="23.42578125" bestFit="1" customWidth="1"/>
    <col min="6" max="7" width="14" bestFit="1" customWidth="1"/>
    <col min="8" max="8" width="11.42578125" bestFit="1" customWidth="1"/>
    <col min="9" max="9" width="19.5703125" customWidth="1"/>
    <col min="10" max="10" width="14" bestFit="1" customWidth="1"/>
    <col min="13" max="13" width="18.5703125" bestFit="1" customWidth="1"/>
    <col min="14" max="15" width="14" bestFit="1" customWidth="1"/>
  </cols>
  <sheetData>
    <row r="1" spans="1:10" x14ac:dyDescent="0.25">
      <c r="A1" s="20" t="s">
        <v>0</v>
      </c>
      <c r="B1" s="25"/>
      <c r="C1" s="25"/>
      <c r="E1" s="28" t="s">
        <v>8</v>
      </c>
      <c r="F1" s="7"/>
      <c r="H1" s="20" t="s">
        <v>14</v>
      </c>
      <c r="I1" s="20"/>
    </row>
    <row r="2" spans="1:10" x14ac:dyDescent="0.25">
      <c r="A2" s="25"/>
      <c r="B2" s="25"/>
      <c r="C2" s="25"/>
      <c r="E2" s="28"/>
      <c r="F2" s="7"/>
      <c r="H2" s="20"/>
      <c r="I2" s="20"/>
    </row>
    <row r="3" spans="1:10" x14ac:dyDescent="0.25">
      <c r="A3" s="4" t="s">
        <v>40</v>
      </c>
      <c r="B3" s="6" t="s">
        <v>2</v>
      </c>
      <c r="C3" s="16">
        <f>B4-B5</f>
        <v>25000000</v>
      </c>
      <c r="E3" s="3" t="s">
        <v>9</v>
      </c>
      <c r="F3" s="13">
        <v>0</v>
      </c>
      <c r="H3" s="26" t="s">
        <v>15</v>
      </c>
      <c r="I3" s="29"/>
      <c r="J3" s="27"/>
    </row>
    <row r="4" spans="1:10" x14ac:dyDescent="0.25">
      <c r="A4" s="3" t="s">
        <v>38</v>
      </c>
      <c r="B4" s="13">
        <f>Akun!F8</f>
        <v>25000000</v>
      </c>
      <c r="C4" s="13"/>
      <c r="E4" s="1" t="s">
        <v>10</v>
      </c>
      <c r="F4" s="10">
        <f>Akun!E14</f>
        <v>5000000</v>
      </c>
      <c r="H4" s="1">
        <v>101</v>
      </c>
      <c r="I4" s="1" t="s">
        <v>37</v>
      </c>
      <c r="J4" s="10">
        <f>Akun!F5</f>
        <v>25255000</v>
      </c>
    </row>
    <row r="5" spans="1:10" x14ac:dyDescent="0.25">
      <c r="A5" s="1" t="s">
        <v>39</v>
      </c>
      <c r="B5" s="10">
        <f>Akun!F9</f>
        <v>0</v>
      </c>
      <c r="C5" s="10"/>
      <c r="E5" s="1" t="s">
        <v>11</v>
      </c>
      <c r="F5" s="10">
        <f>Akun!D14</f>
        <v>0</v>
      </c>
      <c r="H5" s="1">
        <v>102</v>
      </c>
      <c r="I5" s="1" t="s">
        <v>16</v>
      </c>
      <c r="J5" s="10">
        <f>Akun!F6</f>
        <v>13000000</v>
      </c>
    </row>
    <row r="6" spans="1:10" x14ac:dyDescent="0.25">
      <c r="C6" s="8"/>
      <c r="E6" s="1" t="s">
        <v>12</v>
      </c>
      <c r="F6" s="10">
        <f>C12</f>
        <v>23355000</v>
      </c>
      <c r="H6" s="1">
        <v>201</v>
      </c>
      <c r="I6" s="1" t="s">
        <v>17</v>
      </c>
      <c r="J6" s="10">
        <f>Akun!F7</f>
        <v>2100000</v>
      </c>
    </row>
    <row r="7" spans="1:10" x14ac:dyDescent="0.25">
      <c r="A7" s="4" t="s">
        <v>3</v>
      </c>
      <c r="B7" s="5" t="s">
        <v>7</v>
      </c>
      <c r="C7" s="16">
        <f>SUM(B8:B10)</f>
        <v>1645000</v>
      </c>
      <c r="E7" s="4" t="s">
        <v>13</v>
      </c>
      <c r="F7" s="14">
        <f>F3+F4+F5+F6</f>
        <v>28355000</v>
      </c>
      <c r="I7" t="s">
        <v>7</v>
      </c>
      <c r="J7" s="15">
        <f>SUM(J4:J6)</f>
        <v>40355000</v>
      </c>
    </row>
    <row r="8" spans="1:10" x14ac:dyDescent="0.25">
      <c r="A8" s="3" t="s">
        <v>4</v>
      </c>
      <c r="B8" s="13">
        <f>Akun!F10</f>
        <v>100000</v>
      </c>
      <c r="C8" s="13"/>
    </row>
    <row r="9" spans="1:10" x14ac:dyDescent="0.25">
      <c r="A9" s="1" t="s">
        <v>5</v>
      </c>
      <c r="B9" s="10">
        <f>Akun!F11</f>
        <v>45000</v>
      </c>
      <c r="C9" s="10"/>
      <c r="H9" s="26" t="s">
        <v>18</v>
      </c>
      <c r="I9" s="29"/>
      <c r="J9" s="27"/>
    </row>
    <row r="10" spans="1:10" x14ac:dyDescent="0.25">
      <c r="A10" s="1" t="s">
        <v>23</v>
      </c>
      <c r="B10" s="10">
        <f>Akun!F13</f>
        <v>1500000</v>
      </c>
      <c r="C10" s="10"/>
      <c r="H10" s="1">
        <v>501</v>
      </c>
      <c r="I10" s="1" t="s">
        <v>8</v>
      </c>
      <c r="J10" s="10">
        <f>F7</f>
        <v>28355000</v>
      </c>
    </row>
    <row r="11" spans="1:10" x14ac:dyDescent="0.25">
      <c r="B11" s="8"/>
      <c r="C11" s="8"/>
      <c r="H11" s="1">
        <v>502</v>
      </c>
      <c r="I11" s="1" t="s">
        <v>19</v>
      </c>
      <c r="J11" s="10">
        <f>Akun!F15</f>
        <v>12000000</v>
      </c>
    </row>
    <row r="12" spans="1:10" x14ac:dyDescent="0.25">
      <c r="A12" s="26" t="str">
        <f>IF(C3&gt;C7,"Laba Bersih","Rugi Bersih")</f>
        <v>Laba Bersih</v>
      </c>
      <c r="B12" s="27"/>
      <c r="C12" s="16">
        <f>IF(C3&gt;C7,C3-C7,C7-C3)</f>
        <v>23355000</v>
      </c>
      <c r="I12" t="s">
        <v>2</v>
      </c>
      <c r="J12" s="12">
        <f>SUM(J10:J11)</f>
        <v>40355000</v>
      </c>
    </row>
    <row r="13" spans="1:10" x14ac:dyDescent="0.25">
      <c r="E13" s="8"/>
    </row>
    <row r="14" spans="1:10" ht="15" customHeight="1" x14ac:dyDescent="0.25">
      <c r="F14" s="28" t="s">
        <v>48</v>
      </c>
    </row>
    <row r="15" spans="1:10" ht="15" customHeight="1" x14ac:dyDescent="0.25">
      <c r="F15" s="39"/>
    </row>
    <row r="16" spans="1:10" x14ac:dyDescent="0.25">
      <c r="E16" s="32" t="s">
        <v>49</v>
      </c>
      <c r="F16" s="1"/>
      <c r="G16" s="1"/>
    </row>
    <row r="17" spans="5:7" x14ac:dyDescent="0.25">
      <c r="E17" s="33" t="s">
        <v>50</v>
      </c>
      <c r="F17" s="10">
        <f>F4</f>
        <v>5000000</v>
      </c>
      <c r="G17" s="1"/>
    </row>
    <row r="18" spans="5:7" x14ac:dyDescent="0.25">
      <c r="E18" s="33" t="s">
        <v>1</v>
      </c>
      <c r="F18" s="10">
        <f>B4</f>
        <v>25000000</v>
      </c>
      <c r="G18" s="1"/>
    </row>
    <row r="19" spans="5:7" x14ac:dyDescent="0.25">
      <c r="E19" s="1"/>
      <c r="F19" s="1"/>
      <c r="G19" s="10">
        <f>F17+F18</f>
        <v>30000000</v>
      </c>
    </row>
    <row r="20" spans="5:7" x14ac:dyDescent="0.25">
      <c r="E20" s="32" t="s">
        <v>51</v>
      </c>
      <c r="F20" s="1"/>
      <c r="G20" s="1"/>
    </row>
    <row r="21" spans="5:7" x14ac:dyDescent="0.25">
      <c r="E21" s="33" t="s">
        <v>52</v>
      </c>
      <c r="F21" s="1"/>
      <c r="G21" s="1"/>
    </row>
    <row r="22" spans="5:7" x14ac:dyDescent="0.25">
      <c r="E22" s="34" t="s">
        <v>4</v>
      </c>
      <c r="F22" s="10">
        <f>B8</f>
        <v>100000</v>
      </c>
      <c r="G22" s="1"/>
    </row>
    <row r="23" spans="5:7" x14ac:dyDescent="0.25">
      <c r="E23" s="34" t="s">
        <v>5</v>
      </c>
      <c r="F23" s="10">
        <f>B9</f>
        <v>45000</v>
      </c>
      <c r="G23" s="1"/>
    </row>
    <row r="24" spans="5:7" x14ac:dyDescent="0.25">
      <c r="E24" s="34" t="s">
        <v>23</v>
      </c>
      <c r="F24" s="10">
        <f>B10</f>
        <v>1500000</v>
      </c>
      <c r="G24" s="1"/>
    </row>
    <row r="25" spans="5:7" x14ac:dyDescent="0.25">
      <c r="E25" s="1"/>
      <c r="F25" s="1"/>
      <c r="G25" s="10">
        <f>SUM(F22:F24)</f>
        <v>1645000</v>
      </c>
    </row>
    <row r="26" spans="5:7" x14ac:dyDescent="0.25">
      <c r="E26" s="35" t="s">
        <v>53</v>
      </c>
      <c r="F26" s="36"/>
      <c r="G26" s="16">
        <f>G19-G25</f>
        <v>28355000</v>
      </c>
    </row>
    <row r="27" spans="5:7" x14ac:dyDescent="0.25">
      <c r="E27" s="37" t="s">
        <v>54</v>
      </c>
      <c r="F27" s="1"/>
      <c r="G27" s="38">
        <v>5000000</v>
      </c>
    </row>
    <row r="28" spans="5:7" x14ac:dyDescent="0.25">
      <c r="E28" s="36" t="s">
        <v>55</v>
      </c>
      <c r="F28" s="36"/>
      <c r="G28" s="16">
        <f>SUM(G26:G27)</f>
        <v>33355000</v>
      </c>
    </row>
  </sheetData>
  <mergeCells count="7">
    <mergeCell ref="F14:F15"/>
    <mergeCell ref="A1:C2"/>
    <mergeCell ref="A12:B12"/>
    <mergeCell ref="E1:E2"/>
    <mergeCell ref="H1:I2"/>
    <mergeCell ref="H3:J3"/>
    <mergeCell ref="H9:J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Jurnal</vt:lpstr>
      <vt:lpstr>Akun</vt:lpstr>
      <vt:lpstr>Laporan Keuangan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imlih</dc:creator>
  <cp:lastModifiedBy>imlih</cp:lastModifiedBy>
  <cp:lastPrinted>2016-12-09T08:45:31Z</cp:lastPrinted>
  <dcterms:created xsi:type="dcterms:W3CDTF">2016-09-29T06:34:26Z</dcterms:created>
  <dcterms:modified xsi:type="dcterms:W3CDTF">2016-12-09T12:31:52Z</dcterms:modified>
</cp:coreProperties>
</file>