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0900" windowHeight="13880" tabRatio="500" firstSheet="1" activeTab="5"/>
  </bookViews>
  <sheets>
    <sheet name="Graph 1" sheetId="1" r:id="rId1"/>
    <sheet name="Graph 3" sheetId="3" r:id="rId2"/>
    <sheet name="Graph 5" sheetId="5" r:id="rId3"/>
    <sheet name="Graph 4" sheetId="4" r:id="rId4"/>
    <sheet name="Graph 8" sheetId="8" r:id="rId5"/>
    <sheet name="Graph 7" sheetId="7" r:id="rId6"/>
    <sheet name="Graph 2" sheetId="2" r:id="rId7"/>
    <sheet name="Graph 6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8" l="1"/>
  <c r="C33" i="8"/>
  <c r="B34" i="8"/>
  <c r="B33" i="8"/>
  <c r="C33" i="4"/>
  <c r="C34" i="4"/>
  <c r="B33" i="4"/>
  <c r="B34" i="4"/>
  <c r="C34" i="5"/>
  <c r="B34" i="5"/>
  <c r="C33" i="3"/>
  <c r="B33" i="3"/>
  <c r="C34" i="3"/>
  <c r="B34" i="3"/>
  <c r="G34" i="2"/>
  <c r="F34" i="2"/>
  <c r="G33" i="2"/>
  <c r="F33" i="2"/>
  <c r="F34" i="1"/>
  <c r="G34" i="1"/>
  <c r="G33" i="1"/>
  <c r="F33" i="1"/>
</calcChain>
</file>

<file path=xl/sharedStrings.xml><?xml version="1.0" encoding="utf-8"?>
<sst xmlns="http://schemas.openxmlformats.org/spreadsheetml/2006/main" count="233" uniqueCount="127">
  <si>
    <t xml:space="preserve">            Case      Free</t>
  </si>
  <si>
    <t>None          NA        NA</t>
  </si>
  <si>
    <t>Object 0.8349320 0.6273109</t>
  </si>
  <si>
    <t>Person 0.8232993 0.3776531</t>
  </si>
  <si>
    <t>PersonFree.boot.mean = bootstrap(ParticipantScores[ParticipantScores$Object.Type=="Person" &amp; ParticipantScores$GestureCondition=="Free",]$ChoseLateral, 1000, mean)</t>
  </si>
  <si>
    <t>&gt; quantile(PersonFree.boot.mean$thetastar, c(0.025, 0.975))</t>
  </si>
  <si>
    <t xml:space="preserve">     2.5%     97.5% </t>
  </si>
  <si>
    <t xml:space="preserve">0.2421607 0.5175969 </t>
  </si>
  <si>
    <t>&gt; PersonHand.boot.mean = bootstrap(ParticipantScores[ParticipantScores$Object.Type=="Person" &amp; ParticipantScores$GestureCondition=="Case",]$ChoseLateral, 1000, mean)</t>
  </si>
  <si>
    <t>&gt; quantile(PersonHand.boot.mean$thetastar, c(0.025, 0.975))</t>
  </si>
  <si>
    <t xml:space="preserve">0.7251573 0.9209566 </t>
  </si>
  <si>
    <t>&gt; ObjectFree.boot.mean = bootstrap(ParticipantScores[ParticipantScores$Object.Type=="Object" &amp; ParticipantScores$GestureCondition=="Free",]$ChoseLateral, 1000, mean)</t>
  </si>
  <si>
    <t>&gt; quantile(ObjectFree.boot.mean$thetastar, c(0.025, 0.975))</t>
  </si>
  <si>
    <t xml:space="preserve">0.4941098 0.7416693 </t>
  </si>
  <si>
    <t>&gt; ObjectHand.boot.mean = bootstrap(ParticipantScores[ParticipantScores$Object.Type=="Object" &amp; ParticipantScores$GestureCondition=="Case",]$ChoseLateral, 1000, mean)</t>
  </si>
  <si>
    <t>&gt; quantile(ObjectHand.boot.mean$thetastar, c(0.025, 0.975))</t>
  </si>
  <si>
    <t xml:space="preserve">0.7354779 0.9242908 </t>
  </si>
  <si>
    <t xml:space="preserve">ChoseLateral by Object Type and Gesture Condition </t>
  </si>
  <si>
    <t>Graph 1: How often did people gesture SOV order,</t>
  </si>
  <si>
    <t>by object type (animate/inanimate) and experiment</t>
  </si>
  <si>
    <t>No instruction</t>
  </si>
  <si>
    <t>Casemarking instruction</t>
  </si>
  <si>
    <t>Inanimate patient</t>
  </si>
  <si>
    <t>Animate patient</t>
  </si>
  <si>
    <t>Means</t>
  </si>
  <si>
    <t>Low CI</t>
  </si>
  <si>
    <t>High CI</t>
  </si>
  <si>
    <t>Confint</t>
  </si>
  <si>
    <t>Proportion VNM orders (SOV)</t>
  </si>
  <si>
    <t xml:space="preserve">      Case      Free</t>
  </si>
  <si>
    <t>0 0.6000000 0.4146252</t>
  </si>
  <si>
    <t>1 0.8629712 0.8466601</t>
  </si>
  <si>
    <t>ChoseLateral by Spatial Cue and Experiment [FOR ALL TRIALS, MIGHT NOT REPORT SINCE ANIMATE TRIALS ARE KEY TEST]</t>
  </si>
  <si>
    <t>NoCaseFree.boot.mean = bootstrap(SpatialScores[SpatialScores$Casemarked==0 &amp; SpatialScores$GestureCondition=="Free",]$ChoseLateral, 1000, mean)</t>
  </si>
  <si>
    <t>&gt; quantile(NoCaseFree.boot.mean$thetastar, c(0.025, 0.975))</t>
  </si>
  <si>
    <t xml:space="preserve">0.2978024 0.5384283 </t>
  </si>
  <si>
    <t>&gt; NoCaseHand.boot.mean = bootstrap(SpatialScores[SpatialScores$Casemarked==0 &amp; SpatialScores$GestureCondition=="Case",]$ChoseLateral, 1000, mean)</t>
  </si>
  <si>
    <t>&gt; quantile(NoCaseHand.boot.mean$thetastar, c(0.025, 0.975))</t>
  </si>
  <si>
    <t xml:space="preserve"> 2.5% 97.5% </t>
  </si>
  <si>
    <t xml:space="preserve">0.350 0.825 </t>
  </si>
  <si>
    <t>&gt; CaseFree.boot.mean = bootstrap(SpatialScores[SpatialScores$Casemarked==1 &amp; SpatialScores$GestureCondition=="Free",]$ChoseLateral, 1000, mean)</t>
  </si>
  <si>
    <t>&gt; quantile(CaseFree.boot.mean$thetastar, c(0.025, 0.975))</t>
  </si>
  <si>
    <t xml:space="preserve">0.6909201 0.9597619 </t>
  </si>
  <si>
    <t>&gt; CaseHand.boot.mean = bootstrap(SpatialScores[SpatialScores$Casemarked==1 &amp; SpatialScores$GestureCondition=="Case",]$ChoseLateral, 1000, mean)</t>
  </si>
  <si>
    <t>&gt; quantile(CaseHand.boot.mean$thetastar, c(0.025, 0.975))</t>
  </si>
  <si>
    <t xml:space="preserve">0.7681315 0.9437168 </t>
  </si>
  <si>
    <t>How often did people gesture SOV given whether they used casemarking/spatial cueing? (For ALL TRIALS)</t>
  </si>
  <si>
    <t>No spatial cueing used</t>
  </si>
  <si>
    <t>Spatial cueing used</t>
  </si>
  <si>
    <t>Graph 3 - Spatial Cue by Animacy and Experiment</t>
  </si>
  <si>
    <t xml:space="preserve">Did use of spatial cueing differ by animacy in each experiment? </t>
  </si>
  <si>
    <t>(This is testing whether the results seen pattern as would be expected given the proposed mechanism - they don't!)</t>
  </si>
  <si>
    <t xml:space="preserve">           Case      Free</t>
  </si>
  <si>
    <t>Object 0.8659864 0.2947479</t>
  </si>
  <si>
    <t>Person 0.9107143 0.2443878</t>
  </si>
  <si>
    <t>Graph 4 - ChoseLateral by Spatial Cue &amp; Experiment - WITHIN PEOPLE TRIALS ONLY</t>
  </si>
  <si>
    <t>Ask the same question as Graph 2 - How often did people gesture SOV given whether they used casemarking/spatial cueing?. Within ANIMATE trials only</t>
  </si>
  <si>
    <t xml:space="preserve">       Case      Free</t>
  </si>
  <si>
    <t>0 0.5119048 0.2824777</t>
  </si>
  <si>
    <t>1 0.8489146 0.8188776</t>
  </si>
  <si>
    <t>GRAPH 5 - Body-Based by Experiment &amp; object condition (that's it!)</t>
  </si>
  <si>
    <t>(Another maybe unnecessary graph, just showing that body-base changes by experiment!)</t>
  </si>
  <si>
    <t xml:space="preserve">              Case      Free</t>
  </si>
  <si>
    <t>None            NA        NA</t>
  </si>
  <si>
    <t>Object 0.007653061 0.0000000</t>
  </si>
  <si>
    <t>Person 0.308333333 0.6537415</t>
  </si>
  <si>
    <t>GRAPH 6 - ChoseLateral by PV.Embod and Experiment  [FOR ALL TRIALS, MIGHT NOT REPORT SINCE ANIMATE TRIALS ARE KEY TEST]</t>
  </si>
  <si>
    <t>How often did people gesture SOV given whether they used body based signs or not? (For ALL TRIALS)</t>
  </si>
  <si>
    <t>(May not include, since comparison within Animates only is key)</t>
  </si>
  <si>
    <t xml:space="preserve">          Case      Free</t>
  </si>
  <si>
    <t>FALSE 0.8510864 0.5758251</t>
  </si>
  <si>
    <t>TRUE  0.6260119 0.2782430</t>
  </si>
  <si>
    <t>Role conflict potential</t>
  </si>
  <si>
    <t>No role conflict potential</t>
  </si>
  <si>
    <t>GRAPH 7 - Embodiment by Spatial Cuing (overally, showing that they trade off!)</t>
  </si>
  <si>
    <t>How often did embodiment (role conflict) and spatial cueing coocur? Answe, they traded off!  Spatial cueing basically eliminated body-basing</t>
  </si>
  <si>
    <t xml:space="preserve">        Spatial.Absent Spatial.Present</t>
  </si>
  <si>
    <t xml:space="preserve">  FALSE             45             205</t>
  </si>
  <si>
    <t xml:space="preserve">  TRUE             149              93</t>
  </si>
  <si>
    <t>GRAPH 8 - ChoseLateral by PV.Embod and Experiment - WITHIN ANIMATE PATIENTS ONLY!!!! (Graph 8 is to Graph 6 as Graph 4 is to Graph 2)</t>
  </si>
  <si>
    <t>How often did people gesture SOV given whether they used body based signs or not? Within Animate trials only, the critical comparison!</t>
  </si>
  <si>
    <t>FALSE 0.8878648 0.5586735</t>
  </si>
  <si>
    <t>TRUE  0.6589599 0.2782430</t>
  </si>
  <si>
    <t>FIGURE 4 in the paper</t>
  </si>
  <si>
    <t>FIGURE 5</t>
  </si>
  <si>
    <t>FIGURE 6</t>
  </si>
  <si>
    <t>FIGURE 7</t>
  </si>
  <si>
    <t>FIGURE 8</t>
  </si>
  <si>
    <t>FIGURE 9</t>
  </si>
  <si>
    <t>Task 1-No instruction</t>
  </si>
  <si>
    <t>Task 2 - Casemarking instruction</t>
  </si>
  <si>
    <t>Task 1 - No instruction</t>
  </si>
  <si>
    <t>&gt; PersonFree.boot.mean = bootstrap(AnimacySpatialScores[AnimacySpatialScores$Object.Type=="Person" &amp; AnimacySpatialScores$GestureCondition=="Free",]$Casemarked, 1000, mean)</t>
  </si>
  <si>
    <t xml:space="preserve">0.1317645 0.3587032 </t>
  </si>
  <si>
    <t>&gt; PersonHand.boot.mean = bootstrap(AnimacySpatialScores[AnimacySpatialScores$Object.Type=="Person" &amp; AnimacySpatialScores$GestureCondition=="Case",]$Casemarked, 1000, mean)</t>
  </si>
  <si>
    <t xml:space="preserve">0.8299320 0.9732993 </t>
  </si>
  <si>
    <t>&gt; ObjectFree.boot.mean = bootstrap(AnimacySpatialScores[AnimacySpatialScores$Object.Type=="Object" &amp; AnimacySpatialScores$GestureCondition=="Free",]$Casemarked, 1000, mean)</t>
  </si>
  <si>
    <t xml:space="preserve">0.1799676 0.4219905 </t>
  </si>
  <si>
    <t>&gt; ObjectHand.boot.mean = bootstrap(AnimacySpatialScores[AnimacySpatialScores$Object.Type=="Object" &amp; AnimacySpatialScores$GestureCondition=="Case",]$Casemarked, 1000, mean)</t>
  </si>
  <si>
    <t xml:space="preserve">0.7693793 0.9496599 </t>
  </si>
  <si>
    <t>BootCI</t>
  </si>
  <si>
    <t>&gt; PersonFree.boot.mean = bootstrap(EmbodPVScores[EmbodPVScores$Object.Type=="Person" &amp; EmbodPVScores$GestureCondition=="Free",]$PV.Embod, 1000, mean)</t>
  </si>
  <si>
    <t xml:space="preserve">0.5270196 0.7761930 </t>
  </si>
  <si>
    <t>&gt; PersonHand.boot.mean = bootstrap(EmbodPVScores[EmbodPVScores$Object.Type=="Person" &amp; EmbodPVScores$GestureCondition=="Case",]$PV.Embod, 1000, mean)</t>
  </si>
  <si>
    <t xml:space="preserve">0.1953571 0.4294260 </t>
  </si>
  <si>
    <t>&gt; CaseFree.boot.mean = bootstrap(PeopleSpatialScores[PeopleSpatialScores$Casemarked==1 &amp; PeopleSpatialScores$GestureCondition=="Free",]$ChoseLateral, 1000, mean)</t>
  </si>
  <si>
    <t xml:space="preserve">0.6147640 0.9630421 </t>
  </si>
  <si>
    <t>&gt; NoCaseFree.boot.mean = bootstrap(PeopleSpatialScores[PeopleSpatialScores$Casemarked==0 &amp; PeopleSpatialScores$GestureCondition=="Free",]$ChoseLateral, 1000, mean)</t>
  </si>
  <si>
    <t xml:space="preserve">0.1419448 0.4276228 </t>
  </si>
  <si>
    <t>&gt; CaseHand.boot.mean = bootstrap(PeopleSpatialScores[PeopleSpatialScores$Casemarked==1 &amp; PeopleSpatialScores$GestureCondition=="Case",]$ChoseLateral, 1000, mean)</t>
  </si>
  <si>
    <t xml:space="preserve">0.7382309 0.9424020 </t>
  </si>
  <si>
    <t>&gt; NoCaseHand.boot.mean = bootstrap(PeopleSpatialScores[PeopleSpatialScores$Casemarked==0 &amp; PeopleSpatialScores$GestureCondition=="Case",]$ChoseLateral, 1000, mean)</t>
  </si>
  <si>
    <t xml:space="preserve">0.2619048 0.7857143 </t>
  </si>
  <si>
    <t>Boot ci</t>
  </si>
  <si>
    <t>boot ci</t>
  </si>
  <si>
    <t>&gt; EmbodFree.boot.mean = bootstrap(PeopleEmbodScores[PeopleEmbodScores$PVEmbod==TRUE &amp; PeopleEmbodScores$GestureCondition=="Free",]$ChoseLateral, 1000, mean)</t>
  </si>
  <si>
    <t>&gt; quantile(EmbodFree.boot.mean$thetastar, c(0.025, 0.975))</t>
  </si>
  <si>
    <t xml:space="preserve">0.1589727 0.4157861 </t>
  </si>
  <si>
    <t>&gt; NoEmbodFree.boot.mean = bootstrap(PeopleEmbodScores[PeopleEmbodScores$PVEmbod==FALSE &amp; PeopleEmbodScores$GestureCondition=="Free",]$ChoseLateral, 1000, mean)</t>
  </si>
  <si>
    <t>&gt; quantile(NoEmbodFree.boot.mean$thetastar, c(0.025, 0.975))</t>
  </si>
  <si>
    <t xml:space="preserve">0.3750000 0.7482993 </t>
  </si>
  <si>
    <t>&gt; EmbodHand.boot.mean = bootstrap(PeopleEmbodScores[PeopleEmbodScores$PVEmbod==TRUE &amp; PeopleEmbodScores$GestureCondition=="Case",]$ChoseLateral, 1000, mean)</t>
  </si>
  <si>
    <t>&gt; quantile(EmbodHand.boot.mean$thetastar, c(0.025, 0.975))</t>
  </si>
  <si>
    <t xml:space="preserve">0.4660949 0.8315789 </t>
  </si>
  <si>
    <t>&gt; NoEmbodHand.boot.mean = bootstrap(PeopleEmbodScores[PeopleEmbodScores$PVEmbod==FALSE &amp; PeopleEmbodScores$GestureCondition=="Case",]$ChoseLateral, 1000, mean)</t>
  </si>
  <si>
    <t>&gt; quantile(NoEmbodHand.boot.mean$thetastar, c(0.025, 0.975))</t>
  </si>
  <si>
    <t xml:space="preserve">0.7910906 0.9677419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</si>
</sst>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1'!$A$29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1'!$F$33:$G$33</c:f>
                <c:numCache>
                  <c:formatCode>General</c:formatCode>
                  <c:ptCount val="2"/>
                  <c:pt idx="0">
                    <c:v>0.124</c:v>
                  </c:pt>
                  <c:pt idx="1">
                    <c:v>0.0945</c:v>
                  </c:pt>
                </c:numCache>
              </c:numRef>
            </c:plus>
            <c:minus>
              <c:numRef>
                <c:f>'Graph 1'!$F$33:$G$33</c:f>
                <c:numCache>
                  <c:formatCode>General</c:formatCode>
                  <c:ptCount val="2"/>
                  <c:pt idx="0">
                    <c:v>0.124</c:v>
                  </c:pt>
                  <c:pt idx="1">
                    <c:v>0.0945</c:v>
                  </c:pt>
                </c:numCache>
              </c:numRef>
            </c:minus>
          </c:errBars>
          <c:cat>
            <c:strRef>
              <c:f>'Graph 1'!$B$28:$C$28</c:f>
              <c:strCache>
                <c:ptCount val="2"/>
                <c:pt idx="0">
                  <c:v>Task 1-No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1'!$B$29:$C$29</c:f>
              <c:numCache>
                <c:formatCode>General</c:formatCode>
                <c:ptCount val="2"/>
                <c:pt idx="0">
                  <c:v>0.6273109</c:v>
                </c:pt>
                <c:pt idx="1">
                  <c:v>0.834932</c:v>
                </c:pt>
              </c:numCache>
            </c:numRef>
          </c:val>
        </c:ser>
        <c:ser>
          <c:idx val="1"/>
          <c:order val="1"/>
          <c:tx>
            <c:strRef>
              <c:f>'Graph 1'!$A$30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1'!$F$34:$G$34</c:f>
                <c:numCache>
                  <c:formatCode>General</c:formatCode>
                  <c:ptCount val="2"/>
                  <c:pt idx="0">
                    <c:v>0.138</c:v>
                  </c:pt>
                  <c:pt idx="1">
                    <c:v>0.098</c:v>
                  </c:pt>
                </c:numCache>
              </c:numRef>
            </c:plus>
            <c:minus>
              <c:numRef>
                <c:f>'Graph 1'!$F$34:$G$34</c:f>
                <c:numCache>
                  <c:formatCode>General</c:formatCode>
                  <c:ptCount val="2"/>
                  <c:pt idx="0">
                    <c:v>0.138</c:v>
                  </c:pt>
                  <c:pt idx="1">
                    <c:v>0.098</c:v>
                  </c:pt>
                </c:numCache>
              </c:numRef>
            </c:minus>
          </c:errBars>
          <c:cat>
            <c:strRef>
              <c:f>'Graph 1'!$B$28:$C$28</c:f>
              <c:strCache>
                <c:ptCount val="2"/>
                <c:pt idx="0">
                  <c:v>Task 1-No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1'!$B$30:$C$30</c:f>
              <c:numCache>
                <c:formatCode>General</c:formatCode>
                <c:ptCount val="2"/>
                <c:pt idx="0">
                  <c:v>0.3776531</c:v>
                </c:pt>
                <c:pt idx="1">
                  <c:v>0.8232993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86696"/>
        <c:axId val="2094762472"/>
      </c:barChart>
      <c:catAx>
        <c:axId val="20830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62472"/>
        <c:crosses val="autoZero"/>
        <c:auto val="1"/>
        <c:lblAlgn val="ctr"/>
        <c:lblOffset val="100"/>
        <c:noMultiLvlLbl val="0"/>
      </c:catAx>
      <c:valAx>
        <c:axId val="20947624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086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3'!$B$33:$C$33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0.09</c:v>
                  </c:pt>
                </c:numCache>
              </c:numRef>
            </c:plus>
            <c:minus>
              <c:numRef>
                <c:f>'Graph 3'!$B$33:$C$33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0.09</c:v>
                  </c:pt>
                </c:numCache>
              </c:numRef>
            </c:minus>
          </c:errBars>
          <c:cat>
            <c:strRef>
              <c:f>'Graph 3'!$B$28:$C$28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3'!$B$29:$C$29</c:f>
              <c:numCache>
                <c:formatCode>General</c:formatCode>
                <c:ptCount val="2"/>
                <c:pt idx="0">
                  <c:v>0.295</c:v>
                </c:pt>
                <c:pt idx="1">
                  <c:v>0.866</c:v>
                </c:pt>
              </c:numCache>
            </c:numRef>
          </c:val>
        </c:ser>
        <c:ser>
          <c:idx val="1"/>
          <c:order val="1"/>
          <c:tx>
            <c:strRef>
              <c:f>'Graph 3'!$A$30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3'!$B$34:$C$34</c:f>
                <c:numCache>
                  <c:formatCode>General</c:formatCode>
                  <c:ptCount val="2"/>
                  <c:pt idx="0">
                    <c:v>0.115</c:v>
                  </c:pt>
                  <c:pt idx="1">
                    <c:v>0.07</c:v>
                  </c:pt>
                </c:numCache>
              </c:numRef>
            </c:plus>
            <c:minus>
              <c:numRef>
                <c:f>'Graph 3'!$B$34:$C$34</c:f>
                <c:numCache>
                  <c:formatCode>General</c:formatCode>
                  <c:ptCount val="2"/>
                  <c:pt idx="0">
                    <c:v>0.115</c:v>
                  </c:pt>
                  <c:pt idx="1">
                    <c:v>0.07</c:v>
                  </c:pt>
                </c:numCache>
              </c:numRef>
            </c:minus>
          </c:errBars>
          <c:cat>
            <c:strRef>
              <c:f>'Graph 3'!$B$28:$C$28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3'!$B$30:$C$30</c:f>
              <c:numCache>
                <c:formatCode>General</c:formatCode>
                <c:ptCount val="2"/>
                <c:pt idx="0">
                  <c:v>0.244</c:v>
                </c:pt>
                <c:pt idx="1">
                  <c:v>0.912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244872"/>
        <c:axId val="2096247848"/>
      </c:barChart>
      <c:catAx>
        <c:axId val="20962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47848"/>
        <c:crosses val="autoZero"/>
        <c:auto val="1"/>
        <c:lblAlgn val="ctr"/>
        <c:lblOffset val="100"/>
        <c:noMultiLvlLbl val="0"/>
      </c:catAx>
      <c:valAx>
        <c:axId val="20962478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244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5'!$A$29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'Graph 5'!$B$28:$C$28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5'!$B$29:$C$29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'Graph 5'!$A$30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5'!$B$34:$C$34</c:f>
                <c:numCache>
                  <c:formatCode>General</c:formatCode>
                  <c:ptCount val="2"/>
                  <c:pt idx="0">
                    <c:v>0.125</c:v>
                  </c:pt>
                  <c:pt idx="1">
                    <c:v>0.115</c:v>
                  </c:pt>
                </c:numCache>
              </c:numRef>
            </c:plus>
            <c:minus>
              <c:numRef>
                <c:f>'Graph 5'!$B$34:$C$34</c:f>
                <c:numCache>
                  <c:formatCode>General</c:formatCode>
                  <c:ptCount val="2"/>
                  <c:pt idx="0">
                    <c:v>0.125</c:v>
                  </c:pt>
                  <c:pt idx="1">
                    <c:v>0.115</c:v>
                  </c:pt>
                </c:numCache>
              </c:numRef>
            </c:minus>
          </c:errBars>
          <c:cat>
            <c:strRef>
              <c:f>'Graph 5'!$B$28:$C$28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5'!$B$30:$C$30</c:f>
              <c:numCache>
                <c:formatCode>General</c:formatCode>
                <c:ptCount val="2"/>
                <c:pt idx="0">
                  <c:v>0.654</c:v>
                </c:pt>
                <c:pt idx="1">
                  <c:v>0.308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456456"/>
        <c:axId val="2063541768"/>
      </c:barChart>
      <c:catAx>
        <c:axId val="20634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41768"/>
        <c:crosses val="autoZero"/>
        <c:auto val="1"/>
        <c:lblAlgn val="ctr"/>
        <c:lblOffset val="100"/>
        <c:noMultiLvlLbl val="0"/>
      </c:catAx>
      <c:valAx>
        <c:axId val="20635417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Proprtion of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456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4'!$A$29</c:f>
              <c:strCache>
                <c:ptCount val="1"/>
                <c:pt idx="0">
                  <c:v>No spatial cueing used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4'!$B$33:$C$33</c:f>
                <c:numCache>
                  <c:formatCode>General</c:formatCode>
                  <c:ptCount val="2"/>
                  <c:pt idx="0">
                    <c:v>0.145</c:v>
                  </c:pt>
                  <c:pt idx="1">
                    <c:v>0.265</c:v>
                  </c:pt>
                </c:numCache>
              </c:numRef>
            </c:plus>
            <c:minus>
              <c:numRef>
                <c:f>'Graph 4'!$B$33:$C$33</c:f>
                <c:numCache>
                  <c:formatCode>General</c:formatCode>
                  <c:ptCount val="2"/>
                  <c:pt idx="0">
                    <c:v>0.145</c:v>
                  </c:pt>
                  <c:pt idx="1">
                    <c:v>0.265</c:v>
                  </c:pt>
                </c:numCache>
              </c:numRef>
            </c:minus>
          </c:errBars>
          <c:cat>
            <c:strRef>
              <c:f>'Graph 4'!$B$28:$C$28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4'!$B$29:$C$29</c:f>
              <c:numCache>
                <c:formatCode>General</c:formatCode>
                <c:ptCount val="2"/>
                <c:pt idx="0">
                  <c:v>0.282</c:v>
                </c:pt>
                <c:pt idx="1">
                  <c:v>0.512</c:v>
                </c:pt>
              </c:numCache>
            </c:numRef>
          </c:val>
        </c:ser>
        <c:ser>
          <c:idx val="1"/>
          <c:order val="1"/>
          <c:tx>
            <c:strRef>
              <c:f>'Graph 4'!$A$30</c:f>
              <c:strCache>
                <c:ptCount val="1"/>
                <c:pt idx="0">
                  <c:v>Spatial cueing used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4'!$B$34:$C$34</c:f>
                <c:numCache>
                  <c:formatCode>General</c:formatCode>
                  <c:ptCount val="2"/>
                  <c:pt idx="0">
                    <c:v>0.175</c:v>
                  </c:pt>
                  <c:pt idx="1">
                    <c:v>0.1</c:v>
                  </c:pt>
                </c:numCache>
              </c:numRef>
            </c:plus>
            <c:minus>
              <c:numRef>
                <c:f>'Graph 4'!$B$34:$C$34</c:f>
                <c:numCache>
                  <c:formatCode>General</c:formatCode>
                  <c:ptCount val="2"/>
                  <c:pt idx="0">
                    <c:v>0.175</c:v>
                  </c:pt>
                  <c:pt idx="1">
                    <c:v>0.1</c:v>
                  </c:pt>
                </c:numCache>
              </c:numRef>
            </c:minus>
          </c:errBars>
          <c:cat>
            <c:strRef>
              <c:f>'Graph 4'!$B$28:$C$28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4'!$B$30:$C$30</c:f>
              <c:numCache>
                <c:formatCode>General</c:formatCode>
                <c:ptCount val="2"/>
                <c:pt idx="0">
                  <c:v>0.819</c:v>
                </c:pt>
                <c:pt idx="1">
                  <c:v>0.849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21992"/>
        <c:axId val="2086338488"/>
      </c:barChart>
      <c:catAx>
        <c:axId val="209652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38488"/>
        <c:crosses val="autoZero"/>
        <c:auto val="1"/>
        <c:lblAlgn val="ctr"/>
        <c:lblOffset val="100"/>
        <c:noMultiLvlLbl val="0"/>
      </c:catAx>
      <c:valAx>
        <c:axId val="2086338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521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8'!$A$29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8'!$B$33:$C$33</c:f>
                <c:numCache>
                  <c:formatCode>General</c:formatCode>
                  <c:ptCount val="2"/>
                  <c:pt idx="0">
                    <c:v>0.13</c:v>
                  </c:pt>
                  <c:pt idx="1">
                    <c:v>0.18</c:v>
                  </c:pt>
                </c:numCache>
              </c:numRef>
            </c:plus>
            <c:minus>
              <c:numRef>
                <c:f>'Graph 8'!$B$33:$C$33</c:f>
                <c:numCache>
                  <c:formatCode>General</c:formatCode>
                  <c:ptCount val="2"/>
                  <c:pt idx="0">
                    <c:v>0.13</c:v>
                  </c:pt>
                  <c:pt idx="1">
                    <c:v>0.18</c:v>
                  </c:pt>
                </c:numCache>
              </c:numRef>
            </c:minus>
          </c:errBars>
          <c:cat>
            <c:strRef>
              <c:f>'Graph 8'!$B$28:$C$28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8'!$B$29:$C$29</c:f>
              <c:numCache>
                <c:formatCode>General</c:formatCode>
                <c:ptCount val="2"/>
                <c:pt idx="0">
                  <c:v>0.278</c:v>
                </c:pt>
                <c:pt idx="1">
                  <c:v>0.659</c:v>
                </c:pt>
              </c:numCache>
            </c:numRef>
          </c:val>
        </c:ser>
        <c:ser>
          <c:idx val="1"/>
          <c:order val="1"/>
          <c:tx>
            <c:strRef>
              <c:f>'Graph 8'!$A$30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8'!$B$34:$C$34</c:f>
                <c:numCache>
                  <c:formatCode>General</c:formatCode>
                  <c:ptCount val="2"/>
                  <c:pt idx="0">
                    <c:v>0.185</c:v>
                  </c:pt>
                  <c:pt idx="1">
                    <c:v>0.09</c:v>
                  </c:pt>
                </c:numCache>
              </c:numRef>
            </c:plus>
            <c:minus>
              <c:numRef>
                <c:f>'Graph 8'!$B$34:$C$34</c:f>
                <c:numCache>
                  <c:formatCode>General</c:formatCode>
                  <c:ptCount val="2"/>
                  <c:pt idx="0">
                    <c:v>0.185</c:v>
                  </c:pt>
                  <c:pt idx="1">
                    <c:v>0.09</c:v>
                  </c:pt>
                </c:numCache>
              </c:numRef>
            </c:minus>
          </c:errBars>
          <c:cat>
            <c:strRef>
              <c:f>'Graph 8'!$B$28:$C$28</c:f>
              <c:strCache>
                <c:ptCount val="2"/>
                <c:pt idx="0">
                  <c:v>Task 1 - No instruction</c:v>
                </c:pt>
                <c:pt idx="1">
                  <c:v>Task 2 - Casemarking instruction</c:v>
                </c:pt>
              </c:strCache>
            </c:strRef>
          </c:cat>
          <c:val>
            <c:numRef>
              <c:f>'Graph 8'!$B$30:$C$30</c:f>
              <c:numCache>
                <c:formatCode>General</c:formatCode>
                <c:ptCount val="2"/>
                <c:pt idx="0">
                  <c:v>0.559</c:v>
                </c:pt>
                <c:pt idx="1">
                  <c:v>0.888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75608"/>
        <c:axId val="2083278584"/>
      </c:barChart>
      <c:catAx>
        <c:axId val="208327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8584"/>
        <c:crosses val="autoZero"/>
        <c:auto val="1"/>
        <c:lblAlgn val="ctr"/>
        <c:lblOffset val="100"/>
        <c:noMultiLvlLbl val="0"/>
      </c:catAx>
      <c:valAx>
        <c:axId val="2083278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275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7'!$A$13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'Graph 7'!$B$12:$C$12</c:f>
              <c:strCache>
                <c:ptCount val="2"/>
                <c:pt idx="0">
                  <c:v>No spatial cueing used</c:v>
                </c:pt>
                <c:pt idx="1">
                  <c:v>Spatial cueing used</c:v>
                </c:pt>
              </c:strCache>
            </c:strRef>
          </c:cat>
          <c:val>
            <c:numRef>
              <c:f>'Graph 7'!$B$13:$C$13</c:f>
              <c:numCache>
                <c:formatCode>General</c:formatCode>
                <c:ptCount val="2"/>
                <c:pt idx="0">
                  <c:v>149.0</c:v>
                </c:pt>
                <c:pt idx="1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'Graph 7'!$A$14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'Graph 7'!$B$12:$C$12</c:f>
              <c:strCache>
                <c:ptCount val="2"/>
                <c:pt idx="0">
                  <c:v>No spatial cueing used</c:v>
                </c:pt>
                <c:pt idx="1">
                  <c:v>Spatial cueing used</c:v>
                </c:pt>
              </c:strCache>
            </c:strRef>
          </c:cat>
          <c:val>
            <c:numRef>
              <c:f>'Graph 7'!$B$14:$C$14</c:f>
              <c:numCache>
                <c:formatCode>General</c:formatCode>
                <c:ptCount val="2"/>
                <c:pt idx="0">
                  <c:v>45.0</c:v>
                </c:pt>
                <c:pt idx="1">
                  <c:v>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05736"/>
        <c:axId val="2096626808"/>
      </c:barChart>
      <c:catAx>
        <c:axId val="209650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26808"/>
        <c:crosses val="autoZero"/>
        <c:auto val="1"/>
        <c:lblAlgn val="ctr"/>
        <c:lblOffset val="100"/>
        <c:noMultiLvlLbl val="0"/>
      </c:catAx>
      <c:valAx>
        <c:axId val="209662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N. trials across both gesture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505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2'!$A$29</c:f>
              <c:strCache>
                <c:ptCount val="1"/>
                <c:pt idx="0">
                  <c:v>No spatial cueing used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2'!$B$28:$C$28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2'!$B$29:$C$29</c:f>
              <c:numCache>
                <c:formatCode>General</c:formatCode>
                <c:ptCount val="2"/>
                <c:pt idx="0">
                  <c:v>0.414</c:v>
                </c:pt>
                <c:pt idx="1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'Graph 2'!$A$30</c:f>
              <c:strCache>
                <c:ptCount val="1"/>
                <c:pt idx="0">
                  <c:v>Spatial cueing used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2'!$B$28:$C$28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2'!$B$30:$C$30</c:f>
              <c:numCache>
                <c:formatCode>General</c:formatCode>
                <c:ptCount val="2"/>
                <c:pt idx="0">
                  <c:v>0.847</c:v>
                </c:pt>
                <c:pt idx="1">
                  <c:v>0.863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35080"/>
        <c:axId val="2083101784"/>
      </c:barChart>
      <c:catAx>
        <c:axId val="20920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01784"/>
        <c:crosses val="autoZero"/>
        <c:auto val="1"/>
        <c:lblAlgn val="ctr"/>
        <c:lblOffset val="100"/>
        <c:noMultiLvlLbl val="0"/>
      </c:catAx>
      <c:valAx>
        <c:axId val="208310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035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6'!$A$29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6'!$B$28:$C$28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6'!$B$29:$C$29</c:f>
              <c:numCache>
                <c:formatCode>General</c:formatCode>
                <c:ptCount val="2"/>
                <c:pt idx="0">
                  <c:v>0.279</c:v>
                </c:pt>
                <c:pt idx="1">
                  <c:v>0.626</c:v>
                </c:pt>
              </c:numCache>
            </c:numRef>
          </c:val>
        </c:ser>
        <c:ser>
          <c:idx val="1"/>
          <c:order val="1"/>
          <c:tx>
            <c:strRef>
              <c:f>'Graph 6'!$A$30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6'!$B$28:$C$28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6'!$B$30:$C$30</c:f>
              <c:numCache>
                <c:formatCode>General</c:formatCode>
                <c:ptCount val="2"/>
                <c:pt idx="0">
                  <c:v>0.576</c:v>
                </c:pt>
                <c:pt idx="1">
                  <c:v>0.851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780312"/>
        <c:axId val="2096496248"/>
      </c:barChart>
      <c:catAx>
        <c:axId val="206278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496248"/>
        <c:crosses val="autoZero"/>
        <c:auto val="1"/>
        <c:lblAlgn val="ctr"/>
        <c:lblOffset val="100"/>
        <c:noMultiLvlLbl val="0"/>
      </c:catAx>
      <c:valAx>
        <c:axId val="20964962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780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35</xdr:row>
      <xdr:rowOff>12700</xdr:rowOff>
    </xdr:from>
    <xdr:to>
      <xdr:col>9</xdr:col>
      <xdr:colOff>635000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19</xdr:row>
      <xdr:rowOff>114300</xdr:rowOff>
    </xdr:from>
    <xdr:to>
      <xdr:col>11</xdr:col>
      <xdr:colOff>209550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88900</xdr:rowOff>
    </xdr:from>
    <xdr:to>
      <xdr:col>10</xdr:col>
      <xdr:colOff>501650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16</xdr:row>
      <xdr:rowOff>25400</xdr:rowOff>
    </xdr:from>
    <xdr:to>
      <xdr:col>11</xdr:col>
      <xdr:colOff>285750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22</xdr:row>
      <xdr:rowOff>88900</xdr:rowOff>
    </xdr:from>
    <xdr:to>
      <xdr:col>10</xdr:col>
      <xdr:colOff>742950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7</xdr:row>
      <xdr:rowOff>88900</xdr:rowOff>
    </xdr:from>
    <xdr:to>
      <xdr:col>10</xdr:col>
      <xdr:colOff>628650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26</xdr:row>
      <xdr:rowOff>50800</xdr:rowOff>
    </xdr:from>
    <xdr:to>
      <xdr:col>13</xdr:col>
      <xdr:colOff>577850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17</xdr:row>
      <xdr:rowOff>38100</xdr:rowOff>
    </xdr:from>
    <xdr:to>
      <xdr:col>11</xdr:col>
      <xdr:colOff>641350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2" workbookViewId="0">
      <selection activeCell="E25" sqref="E25"/>
    </sheetView>
  </sheetViews>
  <sheetFormatPr baseColWidth="10" defaultRowHeight="15" x14ac:dyDescent="0"/>
  <cols>
    <col min="1" max="1" width="16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5" spans="1:1">
      <c r="A5" t="s">
        <v>0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6</v>
      </c>
    </row>
    <row r="17" spans="1:7">
      <c r="A17" t="s">
        <v>10</v>
      </c>
    </row>
    <row r="18" spans="1:7">
      <c r="A18" t="s">
        <v>11</v>
      </c>
    </row>
    <row r="19" spans="1:7">
      <c r="A19" t="s">
        <v>12</v>
      </c>
    </row>
    <row r="20" spans="1:7">
      <c r="A20" t="s">
        <v>6</v>
      </c>
    </row>
    <row r="21" spans="1:7">
      <c r="A21" t="s">
        <v>13</v>
      </c>
    </row>
    <row r="22" spans="1:7">
      <c r="A22" t="s">
        <v>14</v>
      </c>
    </row>
    <row r="23" spans="1:7">
      <c r="A23" t="s">
        <v>15</v>
      </c>
    </row>
    <row r="24" spans="1:7">
      <c r="A24" t="s">
        <v>6</v>
      </c>
    </row>
    <row r="25" spans="1:7">
      <c r="A25" t="s">
        <v>16</v>
      </c>
    </row>
    <row r="28" spans="1:7">
      <c r="A28" t="s">
        <v>24</v>
      </c>
      <c r="B28" t="s">
        <v>89</v>
      </c>
      <c r="C28" t="s">
        <v>90</v>
      </c>
    </row>
    <row r="29" spans="1:7">
      <c r="A29" t="s">
        <v>22</v>
      </c>
      <c r="B29">
        <v>0.6273109</v>
      </c>
      <c r="C29">
        <v>0.83493200000000001</v>
      </c>
    </row>
    <row r="30" spans="1:7">
      <c r="A30" t="s">
        <v>23</v>
      </c>
      <c r="B30">
        <v>0.37765310000000002</v>
      </c>
      <c r="C30">
        <v>0.82329929999999996</v>
      </c>
    </row>
    <row r="32" spans="1:7">
      <c r="A32" t="s">
        <v>25</v>
      </c>
      <c r="B32" t="s">
        <v>20</v>
      </c>
      <c r="C32" t="s">
        <v>21</v>
      </c>
      <c r="E32" t="s">
        <v>27</v>
      </c>
      <c r="F32" t="s">
        <v>20</v>
      </c>
      <c r="G32" t="s">
        <v>21</v>
      </c>
    </row>
    <row r="33" spans="1:7">
      <c r="A33" t="s">
        <v>22</v>
      </c>
      <c r="B33">
        <v>0.49399999999999999</v>
      </c>
      <c r="C33">
        <v>0.73499999999999999</v>
      </c>
      <c r="E33" t="s">
        <v>22</v>
      </c>
      <c r="F33">
        <f>(B37-B33)/2</f>
        <v>0.124</v>
      </c>
      <c r="G33">
        <f>(C37-C33)/2</f>
        <v>9.4500000000000028E-2</v>
      </c>
    </row>
    <row r="34" spans="1:7">
      <c r="A34" t="s">
        <v>23</v>
      </c>
      <c r="B34">
        <v>0.24199999999999999</v>
      </c>
      <c r="C34">
        <v>0.72499999999999998</v>
      </c>
      <c r="E34" t="s">
        <v>23</v>
      </c>
      <c r="F34">
        <f>(B38-B34)/2</f>
        <v>0.13800000000000001</v>
      </c>
      <c r="G34">
        <f>(C38-C34)/2</f>
        <v>9.8000000000000032E-2</v>
      </c>
    </row>
    <row r="36" spans="1:7">
      <c r="A36" t="s">
        <v>26</v>
      </c>
      <c r="B36" t="s">
        <v>20</v>
      </c>
      <c r="C36" t="s">
        <v>21</v>
      </c>
    </row>
    <row r="37" spans="1:7">
      <c r="A37" t="s">
        <v>22</v>
      </c>
      <c r="B37">
        <v>0.74199999999999999</v>
      </c>
      <c r="C37">
        <v>0.92400000000000004</v>
      </c>
    </row>
    <row r="38" spans="1:7">
      <c r="A38" t="s">
        <v>23</v>
      </c>
      <c r="B38">
        <v>0.51800000000000002</v>
      </c>
      <c r="C38">
        <v>0.92100000000000004</v>
      </c>
    </row>
    <row r="46" spans="1:7">
      <c r="A46" t="s">
        <v>28</v>
      </c>
    </row>
    <row r="51" spans="7:7">
      <c r="G51" t="s">
        <v>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8" workbookViewId="0">
      <selection activeCell="H38" sqref="H38"/>
    </sheetView>
  </sheetViews>
  <sheetFormatPr baseColWidth="10" defaultRowHeight="15" x14ac:dyDescent="0"/>
  <sheetData>
    <row r="1" spans="1:1">
      <c r="A1" t="s">
        <v>49</v>
      </c>
    </row>
    <row r="2" spans="1:1">
      <c r="A2" t="s">
        <v>50</v>
      </c>
    </row>
    <row r="3" spans="1:1">
      <c r="A3" t="s">
        <v>51</v>
      </c>
    </row>
    <row r="5" spans="1:1">
      <c r="A5" t="s">
        <v>52</v>
      </c>
    </row>
    <row r="6" spans="1:1">
      <c r="A6" t="s">
        <v>1</v>
      </c>
    </row>
    <row r="7" spans="1:1">
      <c r="A7" t="s">
        <v>53</v>
      </c>
    </row>
    <row r="8" spans="1:1">
      <c r="A8" t="s">
        <v>54</v>
      </c>
    </row>
    <row r="28" spans="1:3">
      <c r="A28" t="s">
        <v>24</v>
      </c>
      <c r="B28" t="s">
        <v>91</v>
      </c>
      <c r="C28" t="s">
        <v>90</v>
      </c>
    </row>
    <row r="29" spans="1:3">
      <c r="A29" t="s">
        <v>22</v>
      </c>
      <c r="B29">
        <v>0.29499999999999998</v>
      </c>
      <c r="C29">
        <v>0.86599999999999999</v>
      </c>
    </row>
    <row r="30" spans="1:3">
      <c r="A30" t="s">
        <v>23</v>
      </c>
      <c r="B30">
        <v>0.24399999999999999</v>
      </c>
      <c r="C30">
        <v>0.91200000000000003</v>
      </c>
    </row>
    <row r="32" spans="1:3">
      <c r="A32" t="s">
        <v>100</v>
      </c>
      <c r="B32" t="s">
        <v>91</v>
      </c>
      <c r="C32" t="s">
        <v>90</v>
      </c>
    </row>
    <row r="33" spans="1:8">
      <c r="A33" t="s">
        <v>22</v>
      </c>
      <c r="B33">
        <f>(0.42-0.18)/2</f>
        <v>0.12</v>
      </c>
      <c r="C33">
        <f>(0.95-0.77)/2</f>
        <v>8.9999999999999969E-2</v>
      </c>
    </row>
    <row r="34" spans="1:8">
      <c r="A34" t="s">
        <v>23</v>
      </c>
      <c r="B34">
        <f>(0.36-0.13)/2</f>
        <v>0.11499999999999999</v>
      </c>
      <c r="C34">
        <f>(0.97-0.83)/2</f>
        <v>7.0000000000000007E-2</v>
      </c>
    </row>
    <row r="36" spans="1:8">
      <c r="H36" t="s">
        <v>84</v>
      </c>
    </row>
    <row r="37" spans="1:8">
      <c r="A37" t="s">
        <v>92</v>
      </c>
    </row>
    <row r="38" spans="1:8">
      <c r="A38" t="s">
        <v>5</v>
      </c>
    </row>
    <row r="39" spans="1:8">
      <c r="A39" t="s">
        <v>6</v>
      </c>
    </row>
    <row r="40" spans="1:8">
      <c r="A40" t="s">
        <v>93</v>
      </c>
    </row>
    <row r="41" spans="1:8">
      <c r="A41" t="s">
        <v>94</v>
      </c>
    </row>
    <row r="42" spans="1:8">
      <c r="A42" t="s">
        <v>9</v>
      </c>
    </row>
    <row r="43" spans="1:8">
      <c r="A43" t="s">
        <v>6</v>
      </c>
    </row>
    <row r="44" spans="1:8">
      <c r="A44" t="s">
        <v>95</v>
      </c>
    </row>
    <row r="45" spans="1:8">
      <c r="A45" t="s">
        <v>96</v>
      </c>
    </row>
    <row r="46" spans="1:8">
      <c r="A46" t="s">
        <v>12</v>
      </c>
    </row>
    <row r="47" spans="1:8">
      <c r="A47" t="s">
        <v>6</v>
      </c>
    </row>
    <row r="48" spans="1:8">
      <c r="A48" t="s">
        <v>97</v>
      </c>
    </row>
    <row r="49" spans="1:1">
      <c r="A49" t="s">
        <v>98</v>
      </c>
    </row>
    <row r="50" spans="1:1">
      <c r="A50" t="s">
        <v>15</v>
      </c>
    </row>
    <row r="51" spans="1:1">
      <c r="A51" t="s">
        <v>6</v>
      </c>
    </row>
    <row r="52" spans="1:1">
      <c r="A52" t="s">
        <v>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2" workbookViewId="0">
      <selection activeCell="E29" sqref="E29:E30"/>
    </sheetView>
  </sheetViews>
  <sheetFormatPr baseColWidth="10" defaultRowHeight="15" x14ac:dyDescent="0"/>
  <sheetData>
    <row r="1" spans="1:1">
      <c r="A1" t="s">
        <v>60</v>
      </c>
    </row>
    <row r="2" spans="1:1">
      <c r="A2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  <row r="16" spans="1:1">
      <c r="A16" t="s">
        <v>101</v>
      </c>
    </row>
    <row r="17" spans="1:8">
      <c r="A17" t="s">
        <v>5</v>
      </c>
    </row>
    <row r="18" spans="1:8">
      <c r="A18" t="s">
        <v>6</v>
      </c>
    </row>
    <row r="19" spans="1:8">
      <c r="A19" t="s">
        <v>102</v>
      </c>
    </row>
    <row r="20" spans="1:8">
      <c r="A20" t="s">
        <v>103</v>
      </c>
    </row>
    <row r="21" spans="1:8">
      <c r="A21" t="s">
        <v>9</v>
      </c>
    </row>
    <row r="22" spans="1:8">
      <c r="A22" t="s">
        <v>6</v>
      </c>
    </row>
    <row r="23" spans="1:8">
      <c r="A23" t="s">
        <v>104</v>
      </c>
    </row>
    <row r="28" spans="1:8">
      <c r="A28" t="s">
        <v>24</v>
      </c>
      <c r="B28" t="s">
        <v>91</v>
      </c>
      <c r="C28" t="s">
        <v>90</v>
      </c>
      <c r="H28" t="s">
        <v>85</v>
      </c>
    </row>
    <row r="29" spans="1:8">
      <c r="A29" t="s">
        <v>22</v>
      </c>
      <c r="B29">
        <v>0</v>
      </c>
      <c r="C29">
        <v>0</v>
      </c>
    </row>
    <row r="30" spans="1:8">
      <c r="A30" t="s">
        <v>23</v>
      </c>
      <c r="B30">
        <v>0.65400000000000003</v>
      </c>
      <c r="C30">
        <v>0.308</v>
      </c>
    </row>
    <row r="32" spans="1:8">
      <c r="A32" t="s">
        <v>100</v>
      </c>
      <c r="B32" t="s">
        <v>20</v>
      </c>
      <c r="C32" t="s">
        <v>21</v>
      </c>
    </row>
    <row r="33" spans="1:3">
      <c r="A33" t="s">
        <v>22</v>
      </c>
      <c r="B33">
        <v>0</v>
      </c>
      <c r="C33">
        <v>0</v>
      </c>
    </row>
    <row r="34" spans="1:3">
      <c r="A34" t="s">
        <v>23</v>
      </c>
      <c r="B34">
        <f>(0.78-0.53)/2</f>
        <v>0.125</v>
      </c>
      <c r="C34">
        <f>(0.43-0.2)/2</f>
        <v>0.11499999999999999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9" workbookViewId="0">
      <selection activeCell="F37" sqref="F37"/>
    </sheetView>
  </sheetViews>
  <sheetFormatPr baseColWidth="10" defaultRowHeight="15" x14ac:dyDescent="0"/>
  <sheetData>
    <row r="1" spans="1:1">
      <c r="A1" t="s">
        <v>55</v>
      </c>
    </row>
    <row r="2" spans="1:1">
      <c r="A2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11" spans="1:1">
      <c r="A11" t="s">
        <v>105</v>
      </c>
    </row>
    <row r="12" spans="1:1">
      <c r="A12" t="s">
        <v>41</v>
      </c>
    </row>
    <row r="13" spans="1:1">
      <c r="A13" t="s">
        <v>6</v>
      </c>
    </row>
    <row r="14" spans="1:1">
      <c r="A14" t="s">
        <v>106</v>
      </c>
    </row>
    <row r="15" spans="1:1">
      <c r="A15" t="s">
        <v>107</v>
      </c>
    </row>
    <row r="16" spans="1:1">
      <c r="A16" t="s">
        <v>34</v>
      </c>
    </row>
    <row r="17" spans="1:3">
      <c r="A17" t="s">
        <v>6</v>
      </c>
    </row>
    <row r="18" spans="1:3">
      <c r="A18" t="s">
        <v>108</v>
      </c>
    </row>
    <row r="19" spans="1:3">
      <c r="A19" t="s">
        <v>109</v>
      </c>
    </row>
    <row r="20" spans="1:3">
      <c r="A20" t="s">
        <v>44</v>
      </c>
    </row>
    <row r="21" spans="1:3">
      <c r="A21" t="s">
        <v>6</v>
      </c>
    </row>
    <row r="22" spans="1:3">
      <c r="A22" t="s">
        <v>110</v>
      </c>
    </row>
    <row r="23" spans="1:3">
      <c r="A23" t="s">
        <v>111</v>
      </c>
    </row>
    <row r="24" spans="1:3">
      <c r="A24" t="s">
        <v>37</v>
      </c>
    </row>
    <row r="25" spans="1:3">
      <c r="A25" t="s">
        <v>6</v>
      </c>
    </row>
    <row r="26" spans="1:3">
      <c r="A26" t="s">
        <v>112</v>
      </c>
    </row>
    <row r="28" spans="1:3">
      <c r="A28" t="s">
        <v>24</v>
      </c>
      <c r="B28" t="s">
        <v>91</v>
      </c>
      <c r="C28" t="s">
        <v>90</v>
      </c>
    </row>
    <row r="29" spans="1:3">
      <c r="A29" t="s">
        <v>47</v>
      </c>
      <c r="B29">
        <v>0.28199999999999997</v>
      </c>
      <c r="C29">
        <v>0.51200000000000001</v>
      </c>
    </row>
    <row r="30" spans="1:3">
      <c r="A30" t="s">
        <v>48</v>
      </c>
      <c r="B30">
        <v>0.81899999999999995</v>
      </c>
      <c r="C30">
        <v>0.84899999999999998</v>
      </c>
    </row>
    <row r="32" spans="1:3">
      <c r="A32" t="s">
        <v>113</v>
      </c>
      <c r="B32" t="s">
        <v>91</v>
      </c>
      <c r="C32" t="s">
        <v>90</v>
      </c>
    </row>
    <row r="33" spans="1:8">
      <c r="A33" t="s">
        <v>47</v>
      </c>
      <c r="B33">
        <f>(0.43-0.14)/2</f>
        <v>0.14499999999999999</v>
      </c>
      <c r="C33">
        <f>(0.79-0.26)/2</f>
        <v>0.26500000000000001</v>
      </c>
      <c r="H33" t="s">
        <v>86</v>
      </c>
    </row>
    <row r="34" spans="1:8">
      <c r="A34" t="s">
        <v>48</v>
      </c>
      <c r="B34">
        <f>(0.96-0.61)/2</f>
        <v>0.17499999999999999</v>
      </c>
      <c r="C34">
        <f>(0.94-0.74)/2</f>
        <v>9.9999999999999978E-2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4" workbookViewId="0">
      <selection activeCell="M37" sqref="M37"/>
    </sheetView>
  </sheetViews>
  <sheetFormatPr baseColWidth="10" defaultRowHeight="15" x14ac:dyDescent="0"/>
  <sheetData>
    <row r="1" spans="1:1">
      <c r="A1" s="1" t="s">
        <v>79</v>
      </c>
    </row>
    <row r="2" spans="1:1">
      <c r="A2" t="s">
        <v>80</v>
      </c>
    </row>
    <row r="5" spans="1:1">
      <c r="A5" t="s">
        <v>69</v>
      </c>
    </row>
    <row r="6" spans="1:1">
      <c r="A6" t="s">
        <v>81</v>
      </c>
    </row>
    <row r="7" spans="1:1">
      <c r="A7" t="s">
        <v>82</v>
      </c>
    </row>
    <row r="10" spans="1:1">
      <c r="A10" t="s">
        <v>115</v>
      </c>
    </row>
    <row r="11" spans="1:1">
      <c r="A11" t="s">
        <v>116</v>
      </c>
    </row>
    <row r="12" spans="1:1">
      <c r="A12" t="s">
        <v>6</v>
      </c>
    </row>
    <row r="13" spans="1:1">
      <c r="A13" t="s">
        <v>117</v>
      </c>
    </row>
    <row r="14" spans="1:1">
      <c r="A14" t="s">
        <v>118</v>
      </c>
    </row>
    <row r="15" spans="1:1">
      <c r="A15" t="s">
        <v>119</v>
      </c>
    </row>
    <row r="16" spans="1:1">
      <c r="A16" t="s">
        <v>6</v>
      </c>
    </row>
    <row r="17" spans="1:3">
      <c r="A17" t="s">
        <v>120</v>
      </c>
    </row>
    <row r="18" spans="1:3">
      <c r="A18" t="s">
        <v>121</v>
      </c>
    </row>
    <row r="19" spans="1:3">
      <c r="A19" t="s">
        <v>122</v>
      </c>
    </row>
    <row r="20" spans="1:3">
      <c r="A20" t="s">
        <v>6</v>
      </c>
    </row>
    <row r="21" spans="1:3">
      <c r="A21" t="s">
        <v>123</v>
      </c>
    </row>
    <row r="22" spans="1:3">
      <c r="A22" t="s">
        <v>124</v>
      </c>
    </row>
    <row r="23" spans="1:3">
      <c r="A23" t="s">
        <v>125</v>
      </c>
    </row>
    <row r="24" spans="1:3">
      <c r="A24" t="s">
        <v>6</v>
      </c>
    </row>
    <row r="25" spans="1:3">
      <c r="A25" t="s">
        <v>126</v>
      </c>
    </row>
    <row r="28" spans="1:3">
      <c r="A28" t="s">
        <v>24</v>
      </c>
      <c r="B28" t="s">
        <v>91</v>
      </c>
      <c r="C28" t="s">
        <v>90</v>
      </c>
    </row>
    <row r="29" spans="1:3">
      <c r="A29" t="s">
        <v>72</v>
      </c>
      <c r="B29">
        <v>0.27800000000000002</v>
      </c>
      <c r="C29">
        <v>0.65900000000000003</v>
      </c>
    </row>
    <row r="30" spans="1:3">
      <c r="A30" t="s">
        <v>73</v>
      </c>
      <c r="B30">
        <v>0.55900000000000005</v>
      </c>
      <c r="C30">
        <v>0.88800000000000001</v>
      </c>
    </row>
    <row r="32" spans="1:3">
      <c r="A32" t="s">
        <v>114</v>
      </c>
      <c r="B32" t="s">
        <v>91</v>
      </c>
      <c r="C32" t="s">
        <v>90</v>
      </c>
    </row>
    <row r="33" spans="1:8">
      <c r="A33" t="s">
        <v>72</v>
      </c>
      <c r="B33">
        <f>(0.42-0.16)/2</f>
        <v>0.13</v>
      </c>
      <c r="C33">
        <f>(0.83-0.47)/2</f>
        <v>0.18</v>
      </c>
    </row>
    <row r="34" spans="1:8">
      <c r="A34" t="s">
        <v>73</v>
      </c>
      <c r="B34">
        <f>(0.75-0.38)/2</f>
        <v>0.185</v>
      </c>
      <c r="C34">
        <f>(0.97-0.79)/2</f>
        <v>8.9999999999999969E-2</v>
      </c>
    </row>
    <row r="39" spans="1:8">
      <c r="H39" t="s">
        <v>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B4" workbookViewId="0">
      <selection activeCell="D25" sqref="D25"/>
    </sheetView>
  </sheetViews>
  <sheetFormatPr baseColWidth="10" defaultRowHeight="15" x14ac:dyDescent="0"/>
  <sheetData>
    <row r="1" spans="1:3">
      <c r="A1" t="s">
        <v>74</v>
      </c>
    </row>
    <row r="2" spans="1:3">
      <c r="A2" t="s">
        <v>75</v>
      </c>
    </row>
    <row r="5" spans="1:3">
      <c r="A5" t="s">
        <v>76</v>
      </c>
    </row>
    <row r="6" spans="1:3">
      <c r="A6" t="s">
        <v>77</v>
      </c>
    </row>
    <row r="7" spans="1:3">
      <c r="A7" t="s">
        <v>78</v>
      </c>
    </row>
    <row r="12" spans="1:3">
      <c r="B12" t="s">
        <v>47</v>
      </c>
      <c r="C12" t="s">
        <v>48</v>
      </c>
    </row>
    <row r="13" spans="1:3">
      <c r="A13" s="2" t="s">
        <v>72</v>
      </c>
      <c r="B13">
        <v>149</v>
      </c>
      <c r="C13">
        <v>93</v>
      </c>
    </row>
    <row r="14" spans="1:3">
      <c r="A14" s="2" t="s">
        <v>73</v>
      </c>
      <c r="B14">
        <v>45</v>
      </c>
      <c r="C14">
        <v>205</v>
      </c>
    </row>
    <row r="24" spans="8:8">
      <c r="H24" t="s">
        <v>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" workbookViewId="0">
      <selection activeCell="H28" sqref="H28"/>
    </sheetView>
  </sheetViews>
  <sheetFormatPr baseColWidth="10" defaultRowHeight="15" x14ac:dyDescent="0"/>
  <sheetData>
    <row r="1" spans="1:1">
      <c r="A1" t="s">
        <v>32</v>
      </c>
    </row>
    <row r="2" spans="1:1">
      <c r="A2" t="s">
        <v>46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10" spans="1:1">
      <c r="A10" t="s">
        <v>33</v>
      </c>
    </row>
    <row r="11" spans="1:1">
      <c r="A11" t="s">
        <v>34</v>
      </c>
    </row>
    <row r="12" spans="1:1">
      <c r="A12" t="s">
        <v>6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7">
      <c r="A17" t="s">
        <v>39</v>
      </c>
    </row>
    <row r="18" spans="1:7">
      <c r="A18" t="s">
        <v>40</v>
      </c>
    </row>
    <row r="19" spans="1:7">
      <c r="A19" t="s">
        <v>41</v>
      </c>
    </row>
    <row r="20" spans="1:7">
      <c r="A20" t="s">
        <v>6</v>
      </c>
    </row>
    <row r="21" spans="1:7">
      <c r="A21" t="s">
        <v>42</v>
      </c>
    </row>
    <row r="22" spans="1:7">
      <c r="A22" t="s">
        <v>43</v>
      </c>
    </row>
    <row r="23" spans="1:7">
      <c r="A23" t="s">
        <v>44</v>
      </c>
    </row>
    <row r="24" spans="1:7">
      <c r="A24" t="s">
        <v>6</v>
      </c>
    </row>
    <row r="25" spans="1:7">
      <c r="A25" t="s">
        <v>45</v>
      </c>
    </row>
    <row r="28" spans="1:7">
      <c r="A28" t="s">
        <v>24</v>
      </c>
      <c r="B28" t="s">
        <v>20</v>
      </c>
      <c r="C28" t="s">
        <v>21</v>
      </c>
    </row>
    <row r="29" spans="1:7">
      <c r="A29" t="s">
        <v>47</v>
      </c>
      <c r="B29">
        <v>0.41399999999999998</v>
      </c>
      <c r="C29">
        <v>0.6</v>
      </c>
    </row>
    <row r="30" spans="1:7">
      <c r="A30" t="s">
        <v>48</v>
      </c>
      <c r="B30">
        <v>0.84699999999999998</v>
      </c>
      <c r="C30">
        <v>0.86299999999999999</v>
      </c>
    </row>
    <row r="32" spans="1:7">
      <c r="A32" t="s">
        <v>25</v>
      </c>
      <c r="B32" t="s">
        <v>20</v>
      </c>
      <c r="C32" t="s">
        <v>21</v>
      </c>
      <c r="E32" t="s">
        <v>27</v>
      </c>
      <c r="F32" t="s">
        <v>20</v>
      </c>
      <c r="G32" t="s">
        <v>21</v>
      </c>
    </row>
    <row r="33" spans="1:11">
      <c r="A33" t="s">
        <v>47</v>
      </c>
      <c r="B33">
        <v>0.29799999999999999</v>
      </c>
      <c r="C33">
        <v>0.35</v>
      </c>
      <c r="E33" t="s">
        <v>47</v>
      </c>
      <c r="F33">
        <f>(B37-B33)/2</f>
        <v>0.12000000000000002</v>
      </c>
      <c r="G33">
        <f>(C37-C33)/2</f>
        <v>0.23749999999999999</v>
      </c>
    </row>
    <row r="34" spans="1:11">
      <c r="A34" t="s">
        <v>48</v>
      </c>
      <c r="B34">
        <v>0.69099999999999995</v>
      </c>
      <c r="C34">
        <v>0.76800000000000002</v>
      </c>
      <c r="E34" t="s">
        <v>48</v>
      </c>
      <c r="F34">
        <f>(B38-B34)/2</f>
        <v>0.13450000000000001</v>
      </c>
      <c r="G34">
        <f>(C38-C34)/2</f>
        <v>8.7499999999999967E-2</v>
      </c>
    </row>
    <row r="36" spans="1:11">
      <c r="A36" t="s">
        <v>26</v>
      </c>
      <c r="B36" t="s">
        <v>20</v>
      </c>
      <c r="C36" t="s">
        <v>21</v>
      </c>
    </row>
    <row r="37" spans="1:11">
      <c r="A37" t="s">
        <v>47</v>
      </c>
      <c r="B37">
        <v>0.53800000000000003</v>
      </c>
      <c r="C37">
        <v>0.82499999999999996</v>
      </c>
    </row>
    <row r="38" spans="1:11">
      <c r="A38" t="s">
        <v>48</v>
      </c>
      <c r="B38">
        <v>0.96</v>
      </c>
      <c r="C38">
        <v>0.94299999999999995</v>
      </c>
    </row>
    <row r="42" spans="1:11">
      <c r="K42" t="s">
        <v>84</v>
      </c>
    </row>
    <row r="46" spans="1:11">
      <c r="A46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25" sqref="D25"/>
    </sheetView>
  </sheetViews>
  <sheetFormatPr baseColWidth="10" defaultRowHeight="15" x14ac:dyDescent="0"/>
  <sheetData>
    <row r="1" spans="1:1">
      <c r="A1" s="1" t="s">
        <v>66</v>
      </c>
    </row>
    <row r="2" spans="1:1">
      <c r="A2" t="s">
        <v>67</v>
      </c>
    </row>
    <row r="3" spans="1:1">
      <c r="A3" t="s">
        <v>68</v>
      </c>
    </row>
    <row r="5" spans="1:1">
      <c r="A5" t="s">
        <v>69</v>
      </c>
    </row>
    <row r="6" spans="1:1">
      <c r="A6" t="s">
        <v>70</v>
      </c>
    </row>
    <row r="7" spans="1:1">
      <c r="A7" t="s">
        <v>71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72</v>
      </c>
      <c r="B29">
        <v>0.27900000000000003</v>
      </c>
      <c r="C29">
        <v>0.626</v>
      </c>
    </row>
    <row r="30" spans="1:3">
      <c r="A30" t="s">
        <v>73</v>
      </c>
      <c r="B30">
        <v>0.57599999999999996</v>
      </c>
      <c r="C30">
        <v>0.85099999999999998</v>
      </c>
    </row>
    <row r="34" spans="10:10">
      <c r="J34" t="s">
        <v>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1</vt:lpstr>
      <vt:lpstr>Graph 3</vt:lpstr>
      <vt:lpstr>Graph 5</vt:lpstr>
      <vt:lpstr>Graph 4</vt:lpstr>
      <vt:lpstr>Graph 8</vt:lpstr>
      <vt:lpstr>Graph 7</vt:lpstr>
      <vt:lpstr>Graph 2</vt:lpstr>
      <vt:lpstr>Graph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2015-02-16T16:00:12Z</dcterms:created>
  <dcterms:modified xsi:type="dcterms:W3CDTF">2015-03-21T17:45:28Z</dcterms:modified>
</cp:coreProperties>
</file>