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3080" yWindow="500" windowWidth="20000" windowHeight="14880" tabRatio="500"/>
  </bookViews>
  <sheets>
    <sheet name="tables_of_t_te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O48" i="1"/>
  <c r="O47" i="1"/>
  <c r="O46" i="1"/>
  <c r="O45" i="1"/>
  <c r="O44" i="1"/>
  <c r="O43" i="1"/>
  <c r="O42" i="1"/>
  <c r="L48" i="1"/>
  <c r="L47" i="1"/>
  <c r="L46" i="1"/>
  <c r="L45" i="1"/>
  <c r="L44" i="1"/>
  <c r="L43" i="1"/>
  <c r="L42" i="1"/>
  <c r="P28" i="1"/>
  <c r="P27" i="1"/>
  <c r="P26" i="1"/>
  <c r="P25" i="1"/>
  <c r="P24" i="1"/>
  <c r="P23" i="1"/>
  <c r="P22" i="1"/>
  <c r="P21" i="1"/>
  <c r="L30" i="1"/>
  <c r="L29" i="1"/>
  <c r="L28" i="1"/>
  <c r="L27" i="1"/>
  <c r="L26" i="1"/>
  <c r="L25" i="1"/>
  <c r="L24" i="1"/>
  <c r="L23" i="1"/>
  <c r="L22" i="1"/>
  <c r="L17" i="1"/>
  <c r="L16" i="1"/>
  <c r="L15" i="1"/>
  <c r="L14" i="1"/>
  <c r="L12" i="1"/>
  <c r="L8" i="1"/>
  <c r="L7" i="1"/>
  <c r="L6" i="1"/>
  <c r="L5" i="1"/>
  <c r="L13" i="1"/>
  <c r="L4" i="1"/>
  <c r="L3" i="1"/>
  <c r="N43" i="1"/>
  <c r="N44" i="1"/>
  <c r="N45" i="1"/>
  <c r="N46" i="1"/>
  <c r="N47" i="1"/>
  <c r="N48" i="1"/>
  <c r="N42" i="1"/>
  <c r="K43" i="1"/>
  <c r="K44" i="1"/>
  <c r="K45" i="1"/>
  <c r="K46" i="1"/>
  <c r="K47" i="1"/>
  <c r="K48" i="1"/>
  <c r="K42" i="1"/>
  <c r="K22" i="1"/>
  <c r="K23" i="1"/>
  <c r="K24" i="1"/>
  <c r="K25" i="1"/>
  <c r="K26" i="1"/>
  <c r="K27" i="1"/>
  <c r="K28" i="1"/>
  <c r="K29" i="1"/>
  <c r="K30" i="1"/>
  <c r="O21" i="1"/>
  <c r="O22" i="1"/>
  <c r="O23" i="1"/>
  <c r="O24" i="1"/>
  <c r="O25" i="1"/>
  <c r="O26" i="1"/>
  <c r="O27" i="1"/>
  <c r="O28" i="1"/>
  <c r="K21" i="1"/>
  <c r="K13" i="1"/>
  <c r="K14" i="1"/>
  <c r="K15" i="1"/>
  <c r="K16" i="1"/>
  <c r="K17" i="1"/>
  <c r="K12" i="1"/>
  <c r="K8" i="1"/>
  <c r="K7" i="1"/>
  <c r="K6" i="1"/>
  <c r="K5" i="1"/>
  <c r="K4" i="1"/>
  <c r="K3" i="1"/>
  <c r="J43" i="1"/>
  <c r="J44" i="1"/>
  <c r="J45" i="1"/>
  <c r="J46" i="1"/>
  <c r="J47" i="1"/>
  <c r="J48" i="1"/>
  <c r="J42" i="1"/>
  <c r="J22" i="1"/>
  <c r="J23" i="1"/>
  <c r="J24" i="1"/>
  <c r="J25" i="1"/>
  <c r="J26" i="1"/>
  <c r="J27" i="1"/>
  <c r="J28" i="1"/>
  <c r="J29" i="1"/>
  <c r="J30" i="1"/>
  <c r="N21" i="1"/>
  <c r="N22" i="1"/>
  <c r="N23" i="1"/>
  <c r="N24" i="1"/>
  <c r="N25" i="1"/>
  <c r="N26" i="1"/>
  <c r="N27" i="1"/>
  <c r="N28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<sst xmlns="http://schemas.openxmlformats.org/spreadsheetml/2006/main" count="154" uniqueCount="48">
  <si>
    <t>System</t>
  </si>
  <si>
    <t>Contrast</t>
  </si>
  <si>
    <t>ROI</t>
  </si>
  <si>
    <t>t</t>
  </si>
  <si>
    <t>p</t>
  </si>
  <si>
    <t>ROI.Names</t>
  </si>
  <si>
    <t>p.Adjust</t>
  </si>
  <si>
    <t>LangfROIsrespNonlitJokes</t>
  </si>
  <si>
    <t>Joke&gt;Nonjoke</t>
  </si>
  <si>
    <t>LPostTemp</t>
  </si>
  <si>
    <t>LAntTemp</t>
  </si>
  <si>
    <t>LAngG</t>
  </si>
  <si>
    <t>LIFG</t>
  </si>
  <si>
    <t>LMFG</t>
  </si>
  <si>
    <t>LIFGorb</t>
  </si>
  <si>
    <t>RHLangfROIsrespNonlitJokes</t>
  </si>
  <si>
    <t>MDfROIsrespNonlitJokes</t>
  </si>
  <si>
    <t>LIFGop</t>
  </si>
  <si>
    <t>RIFGop</t>
  </si>
  <si>
    <t>RMFG</t>
  </si>
  <si>
    <t>LMFGorb</t>
  </si>
  <si>
    <t>RMFGorb</t>
  </si>
  <si>
    <t>LPrecG</t>
  </si>
  <si>
    <t>RPrecG</t>
  </si>
  <si>
    <t>LInsula</t>
  </si>
  <si>
    <t>RInsula</t>
  </si>
  <si>
    <t>LSMA</t>
  </si>
  <si>
    <t>RSMA</t>
  </si>
  <si>
    <t>LParInf</t>
  </si>
  <si>
    <t>RParInf</t>
  </si>
  <si>
    <t>LParSup</t>
  </si>
  <si>
    <t>RParSup</t>
  </si>
  <si>
    <t>LACC</t>
  </si>
  <si>
    <t>RACC</t>
  </si>
  <si>
    <t>ToMfROIsrespNonlitJokes</t>
  </si>
  <si>
    <t>DMPFC</t>
  </si>
  <si>
    <t>LTPJ</t>
  </si>
  <si>
    <t>MMPFC</t>
  </si>
  <si>
    <t>PC</t>
  </si>
  <si>
    <t>RTPJ</t>
  </si>
  <si>
    <t>VMPFC</t>
  </si>
  <si>
    <t>RSTS</t>
  </si>
  <si>
    <t>NewToMfROIsresCustomJokes</t>
  </si>
  <si>
    <t>Custom ratings, high&gt;low</t>
  </si>
  <si>
    <t>fROI</t>
  </si>
  <si>
    <t>Jokes&gt;Nonjokes effect</t>
  </si>
  <si>
    <t>High&gt;Low (participants' rating)</t>
  </si>
  <si>
    <t xml:space="preserve">Jokes&gt;Nonjokes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</si>
</sst>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C20" workbookViewId="0">
      <selection activeCell="K35" sqref="K35"/>
    </sheetView>
  </sheetViews>
  <sheetFormatPr baseColWidth="10" defaultRowHeight="15" x14ac:dyDescent="0"/>
  <cols>
    <col min="1" max="1" width="23.5" customWidth="1"/>
    <col min="11" max="11" width="10.83203125" customWidth="1"/>
    <col min="12" max="12" width="9.5" style="4" customWidth="1"/>
    <col min="13" max="13" width="1.5" style="4" customWidth="1"/>
    <col min="14" max="14" width="10.83203125" style="4" customWidth="1"/>
    <col min="15" max="15" width="9.83203125" customWidth="1"/>
  </cols>
  <sheetData>
    <row r="1" spans="1:1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2" ht="26" customHeight="1" thickTop="1" thickBot="1">
      <c r="A2" t="s">
        <v>7</v>
      </c>
      <c r="B2" t="s">
        <v>8</v>
      </c>
      <c r="C2">
        <v>5</v>
      </c>
      <c r="D2">
        <v>-0.79907353793825897</v>
      </c>
      <c r="E2">
        <v>0.77941971073100502</v>
      </c>
      <c r="F2" t="s">
        <v>9</v>
      </c>
      <c r="G2">
        <v>0.77941971073100502</v>
      </c>
      <c r="J2" s="7" t="s">
        <v>44</v>
      </c>
      <c r="K2" s="8" t="s">
        <v>45</v>
      </c>
      <c r="L2" s="8"/>
    </row>
    <row r="3" spans="1:12" ht="16" thickTop="1">
      <c r="A3" t="s">
        <v>7</v>
      </c>
      <c r="B3" t="s">
        <v>8</v>
      </c>
      <c r="C3">
        <v>4</v>
      </c>
      <c r="D3">
        <v>6.2445835306484801E-2</v>
      </c>
      <c r="E3">
        <v>0.47566401738066699</v>
      </c>
      <c r="F3" t="s">
        <v>10</v>
      </c>
      <c r="G3">
        <v>0.53664658371152196</v>
      </c>
      <c r="I3" s="3"/>
      <c r="J3" t="str">
        <f>F2</f>
        <v>LPostTemp</v>
      </c>
      <c r="K3" s="4" t="str">
        <f>CONCATENATE("t=",TRUNC($D2,2))</f>
        <v>t=-0.79</v>
      </c>
      <c r="L3" s="4" t="str">
        <f>CONCATENATE("p=",IF( $E2 &lt; 0.05, "set",TRUNC($E2,2)))</f>
        <v>p=0.77</v>
      </c>
    </row>
    <row r="4" spans="1:12">
      <c r="A4" t="s">
        <v>7</v>
      </c>
      <c r="B4" t="s">
        <v>8</v>
      </c>
      <c r="C4">
        <v>6</v>
      </c>
      <c r="D4">
        <v>1.61865742715447</v>
      </c>
      <c r="E4">
        <v>6.6905518326913202E-2</v>
      </c>
      <c r="F4" t="s">
        <v>11</v>
      </c>
      <c r="G4">
        <v>0.140182990780199</v>
      </c>
      <c r="J4" t="str">
        <f t="shared" ref="J4:J8" si="0">F3</f>
        <v>LAntTemp</v>
      </c>
      <c r="K4" s="4" t="str">
        <f>CONCATENATE("t=",TRUNC($D3,2),"")</f>
        <v>t=0.06</v>
      </c>
      <c r="L4" s="4" t="str">
        <f>CONCATENATE("p=",IF( E3 &lt; 0.05, "set",TRUNC(E3,2)))</f>
        <v>p=0.47</v>
      </c>
    </row>
    <row r="5" spans="1:12">
      <c r="A5" t="s">
        <v>7</v>
      </c>
      <c r="B5" t="s">
        <v>8</v>
      </c>
      <c r="C5">
        <v>2</v>
      </c>
      <c r="D5">
        <v>1.7501081360916599</v>
      </c>
      <c r="E5">
        <v>5.3951637929014397E-2</v>
      </c>
      <c r="F5" t="s">
        <v>12</v>
      </c>
      <c r="G5">
        <v>0.12494063520403299</v>
      </c>
      <c r="J5" t="str">
        <f t="shared" si="0"/>
        <v>LAngG</v>
      </c>
      <c r="K5" s="4" t="str">
        <f>CONCATENATE("t=",TRUNC($D4,2))</f>
        <v>t=1.61</v>
      </c>
      <c r="L5" s="4" t="str">
        <f>CONCATENATE("p=",IF( E4 &lt; 0.05, "set",TRUNC(E4,2)))</f>
        <v>p=0.06</v>
      </c>
    </row>
    <row r="6" spans="1:12">
      <c r="A6" t="s">
        <v>7</v>
      </c>
      <c r="B6" t="s">
        <v>8</v>
      </c>
      <c r="C6">
        <v>3</v>
      </c>
      <c r="D6">
        <v>3.2655068313901099</v>
      </c>
      <c r="E6">
        <v>3.7625003922543399E-3</v>
      </c>
      <c r="F6" t="s">
        <v>13</v>
      </c>
      <c r="G6">
        <v>2.7591669543198499E-2</v>
      </c>
      <c r="J6" t="str">
        <f t="shared" si="0"/>
        <v>LIFG</v>
      </c>
      <c r="K6" s="4" t="str">
        <f>CONCATENATE("t=",TRUNC($D5,2))</f>
        <v>t=1.75</v>
      </c>
      <c r="L6" s="4" t="str">
        <f>CONCATENATE("p=",IF( E5 &lt; 0.05, "set",TRUNC(E5,2)))</f>
        <v>p=0.05</v>
      </c>
    </row>
    <row r="7" spans="1:12">
      <c r="A7" t="s">
        <v>7</v>
      </c>
      <c r="B7" t="s">
        <v>8</v>
      </c>
      <c r="C7">
        <v>1</v>
      </c>
      <c r="D7">
        <v>0.60300048664726902</v>
      </c>
      <c r="E7">
        <v>0.27936788847683502</v>
      </c>
      <c r="F7" t="s">
        <v>14</v>
      </c>
      <c r="G7">
        <v>0.34144964147168699</v>
      </c>
      <c r="J7" t="str">
        <f t="shared" si="0"/>
        <v>LMFG</v>
      </c>
      <c r="K7" s="4" t="str">
        <f>CONCATENATE("t=",TRUNC($D6,2))</f>
        <v>t=3.26</v>
      </c>
      <c r="L7" s="4" t="str">
        <f>CONCATENATE("p &lt; 0.01")</f>
        <v>p &lt; 0.01</v>
      </c>
    </row>
    <row r="8" spans="1:12" ht="16" thickBot="1">
      <c r="A8" t="s">
        <v>15</v>
      </c>
      <c r="B8" t="s">
        <v>8</v>
      </c>
      <c r="C8">
        <v>5</v>
      </c>
      <c r="D8">
        <v>0.828334138787715</v>
      </c>
      <c r="E8">
        <v>0.212544554384236</v>
      </c>
      <c r="F8" t="s">
        <v>9</v>
      </c>
      <c r="G8">
        <v>0.27505765861489401</v>
      </c>
      <c r="J8" s="5" t="str">
        <f t="shared" si="0"/>
        <v>LIFGorb</v>
      </c>
      <c r="K8" s="6" t="str">
        <f>CONCATENATE("t=",TRUNC($D7,2))</f>
        <v>t=0.6</v>
      </c>
      <c r="L8" s="6" t="str">
        <f>CONCATENATE("p=",IF( E7 &lt; 0.05, "set",TRUNC(E7,2)))</f>
        <v>p=0.27</v>
      </c>
    </row>
    <row r="9" spans="1:12" ht="16" thickTop="1">
      <c r="A9" t="s">
        <v>15</v>
      </c>
      <c r="B9" t="s">
        <v>8</v>
      </c>
      <c r="C9">
        <v>4</v>
      </c>
      <c r="D9">
        <v>0.46234751071202701</v>
      </c>
      <c r="E9">
        <v>0.32642148027080398</v>
      </c>
      <c r="F9" t="s">
        <v>10</v>
      </c>
      <c r="G9">
        <v>0.37796171399777301</v>
      </c>
    </row>
    <row r="10" spans="1:12" ht="16" thickBot="1">
      <c r="A10" t="s">
        <v>15</v>
      </c>
      <c r="B10" t="s">
        <v>8</v>
      </c>
      <c r="C10">
        <v>6</v>
      </c>
      <c r="D10">
        <v>0.95403804939736003</v>
      </c>
      <c r="E10">
        <v>0.18027985873712701</v>
      </c>
      <c r="F10" t="s">
        <v>11</v>
      </c>
      <c r="G10">
        <v>0.26822978419703403</v>
      </c>
      <c r="J10" t="s">
        <v>15</v>
      </c>
    </row>
    <row r="11" spans="1:12" ht="26" customHeight="1" thickTop="1" thickBot="1">
      <c r="A11" t="s">
        <v>15</v>
      </c>
      <c r="B11" t="s">
        <v>8</v>
      </c>
      <c r="C11">
        <v>2</v>
      </c>
      <c r="D11">
        <v>0.88885418000634897</v>
      </c>
      <c r="E11">
        <v>0.19655203525325701</v>
      </c>
      <c r="F11" t="s">
        <v>12</v>
      </c>
      <c r="G11">
        <v>0.27505765861489401</v>
      </c>
      <c r="J11" s="7" t="s">
        <v>44</v>
      </c>
      <c r="K11" s="8" t="s">
        <v>45</v>
      </c>
      <c r="L11" s="8"/>
    </row>
    <row r="12" spans="1:12" ht="16" thickTop="1">
      <c r="A12" t="s">
        <v>15</v>
      </c>
      <c r="B12" t="s">
        <v>8</v>
      </c>
      <c r="C12">
        <v>3</v>
      </c>
      <c r="D12">
        <v>-0.236812751174488</v>
      </c>
      <c r="E12">
        <v>0.59142284692955804</v>
      </c>
      <c r="F12" t="s">
        <v>13</v>
      </c>
      <c r="G12">
        <v>0.65056513162251395</v>
      </c>
      <c r="J12" t="str">
        <f>F8</f>
        <v>LPostTemp</v>
      </c>
      <c r="K12" s="4" t="str">
        <f>CONCATENATE("t=",TRUNC($D8,2))</f>
        <v>t=0.82</v>
      </c>
      <c r="L12" s="4" t="str">
        <f>CONCATENATE("p=",IF( E8 &lt; 0.05, "set",TRUNC(E8,2)))</f>
        <v>p=0.21</v>
      </c>
    </row>
    <row r="13" spans="1:12">
      <c r="A13" t="s">
        <v>15</v>
      </c>
      <c r="B13" t="s">
        <v>8</v>
      </c>
      <c r="C13">
        <v>1</v>
      </c>
      <c r="D13">
        <v>1.6917969370263699</v>
      </c>
      <c r="E13">
        <v>5.9392150202973802E-2</v>
      </c>
      <c r="F13" t="s">
        <v>14</v>
      </c>
      <c r="G13">
        <v>0.130662730446542</v>
      </c>
      <c r="J13" t="str">
        <f t="shared" ref="J13:J17" si="1">F9</f>
        <v>LAntTemp</v>
      </c>
      <c r="K13" s="4" t="str">
        <f t="shared" ref="K13:K17" si="2">CONCATENATE("t=",TRUNC($D9,2))</f>
        <v>t=0.46</v>
      </c>
      <c r="L13" s="4" t="str">
        <f>CONCATENATE("p=",IF(E9&lt;0.05,"set",TRUNC(E9,2)))</f>
        <v>p=0.32</v>
      </c>
    </row>
    <row r="14" spans="1:12">
      <c r="A14" s="2" t="s">
        <v>16</v>
      </c>
      <c r="B14" s="2" t="s">
        <v>8</v>
      </c>
      <c r="C14" s="2">
        <v>1</v>
      </c>
      <c r="D14" s="2">
        <v>2.04323339853608</v>
      </c>
      <c r="E14" s="2">
        <v>3.2868612051938799E-2</v>
      </c>
      <c r="F14" s="2" t="s">
        <v>17</v>
      </c>
      <c r="G14" s="2">
        <v>9.0388683142831702E-2</v>
      </c>
      <c r="J14" t="str">
        <f t="shared" si="1"/>
        <v>LAngG</v>
      </c>
      <c r="K14" s="4" t="str">
        <f t="shared" si="2"/>
        <v>t=0.95</v>
      </c>
      <c r="L14" s="4" t="str">
        <f>CONCATENATE("p=",IF( E10 &lt; 0.05, "set",TRUNC(E10,2)))</f>
        <v>p=0.18</v>
      </c>
    </row>
    <row r="15" spans="1:12">
      <c r="A15" t="s">
        <v>16</v>
      </c>
      <c r="B15" t="s">
        <v>8</v>
      </c>
      <c r="C15">
        <v>2</v>
      </c>
      <c r="D15">
        <v>-0.69210667478532495</v>
      </c>
      <c r="E15">
        <v>0.74839093515254795</v>
      </c>
      <c r="F15" t="s">
        <v>18</v>
      </c>
      <c r="G15">
        <v>0.76579537550493304</v>
      </c>
      <c r="J15" t="str">
        <f t="shared" si="1"/>
        <v>LIFG</v>
      </c>
      <c r="K15" s="4" t="str">
        <f t="shared" si="2"/>
        <v>t=0.88</v>
      </c>
      <c r="L15" s="4" t="str">
        <f>CONCATENATE("p=",IF( E11 &lt; 0.05, "set",TRUNC(E11,2)))</f>
        <v>p=0.19</v>
      </c>
    </row>
    <row r="16" spans="1:12">
      <c r="A16" t="s">
        <v>16</v>
      </c>
      <c r="B16" t="s">
        <v>8</v>
      </c>
      <c r="C16">
        <v>3</v>
      </c>
      <c r="D16">
        <v>1.5096368311166699</v>
      </c>
      <c r="E16">
        <v>7.9656633133360202E-2</v>
      </c>
      <c r="F16" t="s">
        <v>13</v>
      </c>
      <c r="G16">
        <v>0.15238660251599301</v>
      </c>
      <c r="J16" t="str">
        <f t="shared" si="1"/>
        <v>LMFG</v>
      </c>
      <c r="K16" s="4" t="str">
        <f t="shared" si="2"/>
        <v>t=-0.23</v>
      </c>
      <c r="L16" s="4" t="str">
        <f>CONCATENATE("p=",IF( E12 &lt; 0.05, "set",TRUNC(E12,2)))</f>
        <v>p=0.59</v>
      </c>
    </row>
    <row r="17" spans="1:16" ht="16" thickBot="1">
      <c r="A17" t="s">
        <v>16</v>
      </c>
      <c r="B17" t="s">
        <v>8</v>
      </c>
      <c r="C17">
        <v>4</v>
      </c>
      <c r="D17">
        <v>0.62332591490419598</v>
      </c>
      <c r="E17">
        <v>0.27288879337772798</v>
      </c>
      <c r="F17" t="s">
        <v>19</v>
      </c>
      <c r="G17">
        <v>0.34144964147168699</v>
      </c>
      <c r="J17" s="5" t="str">
        <f t="shared" si="1"/>
        <v>LIFGorb</v>
      </c>
      <c r="K17" s="6" t="str">
        <f t="shared" si="2"/>
        <v>t=1.69</v>
      </c>
      <c r="L17" s="6" t="str">
        <f>CONCATENATE("p=",IF( E13 &lt; 0.05, "set",TRUNC(E13,2)))</f>
        <v>p=0.05</v>
      </c>
    </row>
    <row r="18" spans="1:16" ht="16" thickTop="1">
      <c r="A18" t="s">
        <v>16</v>
      </c>
      <c r="B18" t="s">
        <v>8</v>
      </c>
      <c r="C18">
        <v>5</v>
      </c>
      <c r="D18">
        <v>0.87057831890281301</v>
      </c>
      <c r="E18">
        <v>0.20129188376030399</v>
      </c>
      <c r="F18" t="s">
        <v>20</v>
      </c>
      <c r="G18">
        <v>0.27505765861489401</v>
      </c>
    </row>
    <row r="19" spans="1:16" ht="16" thickBot="1">
      <c r="A19" t="s">
        <v>16</v>
      </c>
      <c r="B19" t="s">
        <v>8</v>
      </c>
      <c r="C19">
        <v>6</v>
      </c>
      <c r="D19">
        <v>-0.52275837459196794</v>
      </c>
      <c r="E19">
        <v>0.69424529246834099</v>
      </c>
      <c r="F19" t="s">
        <v>21</v>
      </c>
      <c r="G19">
        <v>0.72730459210969101</v>
      </c>
      <c r="J19" t="s">
        <v>16</v>
      </c>
    </row>
    <row r="20" spans="1:16" ht="26" customHeight="1" thickTop="1" thickBot="1">
      <c r="A20" t="s">
        <v>16</v>
      </c>
      <c r="B20" t="s">
        <v>8</v>
      </c>
      <c r="C20">
        <v>7</v>
      </c>
      <c r="D20">
        <v>3.7084589567439301</v>
      </c>
      <c r="E20">
        <v>1.7251997519349099E-3</v>
      </c>
      <c r="F20" t="s">
        <v>22</v>
      </c>
      <c r="G20">
        <v>1.8977197271284E-2</v>
      </c>
      <c r="J20" s="7" t="s">
        <v>44</v>
      </c>
      <c r="K20" s="8" t="s">
        <v>45</v>
      </c>
      <c r="L20" s="8"/>
      <c r="M20" s="8"/>
      <c r="N20" s="7" t="s">
        <v>44</v>
      </c>
      <c r="O20" s="8" t="s">
        <v>45</v>
      </c>
      <c r="P20" s="8"/>
    </row>
    <row r="21" spans="1:16" ht="16" thickTop="1">
      <c r="A21" t="s">
        <v>16</v>
      </c>
      <c r="B21" t="s">
        <v>8</v>
      </c>
      <c r="C21">
        <v>8</v>
      </c>
      <c r="D21">
        <v>0.57821584162641604</v>
      </c>
      <c r="E21">
        <v>0.28738248253142101</v>
      </c>
      <c r="F21" t="s">
        <v>23</v>
      </c>
      <c r="G21">
        <v>0.34175214138871701</v>
      </c>
      <c r="J21" t="str">
        <f>F14</f>
        <v>LIFGop</v>
      </c>
      <c r="K21" s="4" t="str">
        <f>CONCATENATE("t=",TRUNC($D14,2))</f>
        <v>t=2.04</v>
      </c>
      <c r="L21" s="4" t="str">
        <f>CONCATENATE("p &lt; 0.05**")</f>
        <v>p &lt; 0.05**</v>
      </c>
      <c r="N21" t="str">
        <f>F24</f>
        <v>LSMA</v>
      </c>
      <c r="O21" s="4" t="str">
        <f>CONCATENATE("t=",TRUNC($D24,2))</f>
        <v>t=1.44</v>
      </c>
      <c r="P21" s="4" t="str">
        <f>CONCATENATE("p=",IF( E24 &lt; 0.05, "set",TRUNC(E24,2)))</f>
        <v>p=0.08</v>
      </c>
    </row>
    <row r="22" spans="1:16">
      <c r="A22" t="s">
        <v>16</v>
      </c>
      <c r="B22" t="s">
        <v>8</v>
      </c>
      <c r="C22">
        <v>9</v>
      </c>
      <c r="D22">
        <v>2.4306586383578899</v>
      </c>
      <c r="E22">
        <v>1.6685360624876602E-2</v>
      </c>
      <c r="F22" t="s">
        <v>24</v>
      </c>
      <c r="G22">
        <v>4.8943724499637999E-2</v>
      </c>
      <c r="J22" t="str">
        <f t="shared" ref="J22:J38" si="3">F15</f>
        <v>RIFGop</v>
      </c>
      <c r="K22" s="4" t="str">
        <f t="shared" ref="K22:K38" si="4">CONCATENATE("t=",TRUNC($D15,2))</f>
        <v>t=-0.69</v>
      </c>
      <c r="L22" s="4" t="str">
        <f>CONCATENATE("p=",IF( E15 &lt; 0.05, "set",TRUNC(E15,2)))</f>
        <v>p=0.74</v>
      </c>
      <c r="N22" t="str">
        <f>F25</f>
        <v>RSMA</v>
      </c>
      <c r="O22" s="4" t="str">
        <f>CONCATENATE("t=",TRUNC($D25,2))</f>
        <v>t=1.08</v>
      </c>
      <c r="P22" s="4" t="str">
        <f>CONCATENATE("p=",IF( E25 &lt; 0.05, "set",TRUNC(E25,2)))</f>
        <v>p=0.15</v>
      </c>
    </row>
    <row r="23" spans="1:16">
      <c r="A23" t="s">
        <v>16</v>
      </c>
      <c r="B23" t="s">
        <v>8</v>
      </c>
      <c r="C23">
        <v>10</v>
      </c>
      <c r="D23">
        <v>-0.375310036070307</v>
      </c>
      <c r="E23">
        <v>0.64271693637413896</v>
      </c>
      <c r="F23" t="s">
        <v>25</v>
      </c>
      <c r="G23">
        <v>0.68974500488932</v>
      </c>
      <c r="J23" t="str">
        <f t="shared" si="3"/>
        <v>LMFG</v>
      </c>
      <c r="K23" s="4" t="str">
        <f t="shared" si="4"/>
        <v>t=1.5</v>
      </c>
      <c r="L23" s="4" t="str">
        <f>CONCATENATE("p=",IF( E16 &lt; 0.05, "set",TRUNC(E16,2)))</f>
        <v>p=0.07</v>
      </c>
      <c r="N23" t="str">
        <f>F26</f>
        <v>LParInf</v>
      </c>
      <c r="O23" s="4" t="str">
        <f>CONCATENATE("t=",TRUNC($D26,2))</f>
        <v>t=3.05</v>
      </c>
      <c r="P23" s="4" t="str">
        <f>CONCATENATE("p &lt; 0.01")</f>
        <v>p &lt; 0.01</v>
      </c>
    </row>
    <row r="24" spans="1:16">
      <c r="A24" t="s">
        <v>16</v>
      </c>
      <c r="B24" t="s">
        <v>8</v>
      </c>
      <c r="C24">
        <v>11</v>
      </c>
      <c r="D24">
        <v>1.44010297656549</v>
      </c>
      <c r="E24">
        <v>8.8843313928301096E-2</v>
      </c>
      <c r="F24" t="s">
        <v>26</v>
      </c>
      <c r="G24">
        <v>0.16287940886855201</v>
      </c>
      <c r="J24" t="str">
        <f t="shared" si="3"/>
        <v>RMFG</v>
      </c>
      <c r="K24" s="4" t="str">
        <f t="shared" si="4"/>
        <v>t=0.62</v>
      </c>
      <c r="L24" s="4" t="str">
        <f>CONCATENATE("p=",IF( E17 &lt; 0.05, "set",TRUNC(E17,2)))</f>
        <v>p=0.27</v>
      </c>
      <c r="N24" t="str">
        <f>F27</f>
        <v>RParInf</v>
      </c>
      <c r="O24" s="4" t="str">
        <f>CONCATENATE("t=",TRUNC($D27,2))</f>
        <v>t=2.56</v>
      </c>
      <c r="P24" s="4" t="str">
        <f>CONCATENATE("p &lt; 0.05")</f>
        <v>p &lt; 0.05</v>
      </c>
    </row>
    <row r="25" spans="1:16">
      <c r="A25" t="s">
        <v>16</v>
      </c>
      <c r="B25" t="s">
        <v>8</v>
      </c>
      <c r="C25">
        <v>12</v>
      </c>
      <c r="D25">
        <v>1.0809371171353801</v>
      </c>
      <c r="E25">
        <v>0.15142695828702299</v>
      </c>
      <c r="F25" t="s">
        <v>27</v>
      </c>
      <c r="G25">
        <v>0.23795664873674999</v>
      </c>
      <c r="J25" t="str">
        <f t="shared" si="3"/>
        <v>LMFGorb</v>
      </c>
      <c r="K25" s="4" t="str">
        <f t="shared" si="4"/>
        <v>t=0.87</v>
      </c>
      <c r="L25" s="4" t="str">
        <f>CONCATENATE("p=",IF( E18 &lt; 0.05, "set",TRUNC(E18,2)))</f>
        <v>p=0.2</v>
      </c>
      <c r="N25" t="str">
        <f>F28</f>
        <v>LParSup</v>
      </c>
      <c r="O25" s="4" t="str">
        <f>CONCATENATE("t=",TRUNC($D28,2))</f>
        <v>t=3.03</v>
      </c>
      <c r="P25" s="4" t="str">
        <f>CONCATENATE("p &lt; 0.01")</f>
        <v>p &lt; 0.01</v>
      </c>
    </row>
    <row r="26" spans="1:16">
      <c r="A26" t="s">
        <v>16</v>
      </c>
      <c r="B26" t="s">
        <v>8</v>
      </c>
      <c r="C26">
        <v>13</v>
      </c>
      <c r="D26">
        <v>3.0508349054070099</v>
      </c>
      <c r="E26">
        <v>5.5155195966688497E-3</v>
      </c>
      <c r="F26" t="s">
        <v>28</v>
      </c>
      <c r="G26">
        <v>2.8455408514856301E-2</v>
      </c>
      <c r="J26" t="str">
        <f t="shared" si="3"/>
        <v>RMFGorb</v>
      </c>
      <c r="K26" s="4" t="str">
        <f t="shared" si="4"/>
        <v>t=-0.52</v>
      </c>
      <c r="L26" s="4" t="str">
        <f>CONCATENATE("p=",IF( E19 &lt; 0.05, "set",TRUNC(E19,2)))</f>
        <v>p=0.69</v>
      </c>
      <c r="N26" t="str">
        <f>F29</f>
        <v>RParSup</v>
      </c>
      <c r="O26" s="4" t="str">
        <f>CONCATENATE("t=",TRUNC($D29,2))</f>
        <v>t=0.83</v>
      </c>
      <c r="P26" s="4" t="str">
        <f>CONCATENATE("p=",IF( E29 &lt; 0.05, "set",TRUNC(E29,2)))</f>
        <v>p=0.21</v>
      </c>
    </row>
    <row r="27" spans="1:16">
      <c r="A27" t="s">
        <v>16</v>
      </c>
      <c r="B27" t="s">
        <v>8</v>
      </c>
      <c r="C27">
        <v>14</v>
      </c>
      <c r="D27">
        <v>2.5626917088088401</v>
      </c>
      <c r="E27">
        <v>1.31958849175484E-2</v>
      </c>
      <c r="F27" t="s">
        <v>29</v>
      </c>
      <c r="G27">
        <v>4.1472781169437797E-2</v>
      </c>
      <c r="J27" t="str">
        <f t="shared" si="3"/>
        <v>LPrecG</v>
      </c>
      <c r="K27" s="4" t="str">
        <f t="shared" si="4"/>
        <v>t=3.7</v>
      </c>
      <c r="L27" s="4" t="str">
        <f>CONCATENATE("p &lt; 0.01")</f>
        <v>p &lt; 0.01</v>
      </c>
      <c r="N27" t="str">
        <f>F30</f>
        <v>LACC</v>
      </c>
      <c r="O27" s="4" t="str">
        <f>CONCATENATE("t=",TRUNC($D30,2))</f>
        <v>t=1.75</v>
      </c>
      <c r="P27" s="4" t="str">
        <f>CONCATENATE("p=",IF( E30 &lt; 0.05, "set",TRUNC(E30,2)))</f>
        <v>p=0.05</v>
      </c>
    </row>
    <row r="28" spans="1:16">
      <c r="A28" t="s">
        <v>16</v>
      </c>
      <c r="B28" t="s">
        <v>8</v>
      </c>
      <c r="C28">
        <v>15</v>
      </c>
      <c r="D28">
        <v>3.0391696048486301</v>
      </c>
      <c r="E28">
        <v>5.6316453532300999E-3</v>
      </c>
      <c r="F28" t="s">
        <v>30</v>
      </c>
      <c r="G28">
        <v>2.8455408514856301E-2</v>
      </c>
      <c r="J28" t="str">
        <f t="shared" si="3"/>
        <v>RPrecG</v>
      </c>
      <c r="K28" s="4" t="str">
        <f t="shared" si="4"/>
        <v>t=0.57</v>
      </c>
      <c r="L28" s="4" t="str">
        <f>CONCATENATE("p=",IF( E21 &lt; 0.05, "set",TRUNC(E21,2)))</f>
        <v>p=0.28</v>
      </c>
      <c r="N28" s="9" t="str">
        <f>F31</f>
        <v>RACC</v>
      </c>
      <c r="O28" s="10" t="str">
        <f>CONCATENATE("t=",TRUNC($D31,2))</f>
        <v>t=1.28</v>
      </c>
      <c r="P28" s="10" t="str">
        <f>CONCATENATE("p=",IF( E31 &lt; 0.05, "set",TRUNC(E31,2)))</f>
        <v>p=0.11</v>
      </c>
    </row>
    <row r="29" spans="1:16">
      <c r="A29" t="s">
        <v>16</v>
      </c>
      <c r="B29" t="s">
        <v>8</v>
      </c>
      <c r="C29">
        <v>16</v>
      </c>
      <c r="D29">
        <v>0.837411922690383</v>
      </c>
      <c r="E29">
        <v>0.21009164094890101</v>
      </c>
      <c r="F29" t="s">
        <v>31</v>
      </c>
      <c r="G29">
        <v>0.27505765861489401</v>
      </c>
      <c r="J29" t="str">
        <f t="shared" si="3"/>
        <v>LInsula</v>
      </c>
      <c r="K29" s="4" t="str">
        <f t="shared" si="4"/>
        <v>t=2.43</v>
      </c>
      <c r="L29" s="4" t="str">
        <f>CONCATENATE("p &lt; 0.05")</f>
        <v>p &lt; 0.05</v>
      </c>
      <c r="N29" s="10"/>
      <c r="O29" s="9"/>
      <c r="P29" s="9"/>
    </row>
    <row r="30" spans="1:16" ht="16" thickBot="1">
      <c r="A30" t="s">
        <v>16</v>
      </c>
      <c r="B30" t="s">
        <v>8</v>
      </c>
      <c r="C30">
        <v>17</v>
      </c>
      <c r="D30">
        <v>1.75706960854906</v>
      </c>
      <c r="E30">
        <v>5.33330408694873E-2</v>
      </c>
      <c r="F30" t="s">
        <v>32</v>
      </c>
      <c r="G30">
        <v>0.12494063520403299</v>
      </c>
      <c r="J30" s="5" t="str">
        <f t="shared" si="3"/>
        <v>RInsula</v>
      </c>
      <c r="K30" s="6" t="str">
        <f t="shared" si="4"/>
        <v>t=-0.37</v>
      </c>
      <c r="L30" s="6" t="str">
        <f>CONCATENATE("p=",IF( E23 &lt; 0.05, "set",TRUNC(E23,2)))</f>
        <v>p=0.64</v>
      </c>
      <c r="M30" s="6"/>
      <c r="N30" s="6"/>
      <c r="O30" s="5"/>
      <c r="P30" s="5"/>
    </row>
    <row r="31" spans="1:16" ht="16" thickTop="1">
      <c r="A31" t="s">
        <v>16</v>
      </c>
      <c r="B31" t="s">
        <v>8</v>
      </c>
      <c r="C31">
        <v>18</v>
      </c>
      <c r="D31">
        <v>1.2838724898585201</v>
      </c>
      <c r="E31">
        <v>0.11278530370436</v>
      </c>
      <c r="F31" t="s">
        <v>33</v>
      </c>
      <c r="G31">
        <v>0.19086743703814801</v>
      </c>
    </row>
    <row r="32" spans="1:16">
      <c r="A32" t="s">
        <v>34</v>
      </c>
      <c r="B32" t="s">
        <v>8</v>
      </c>
      <c r="C32">
        <v>1</v>
      </c>
      <c r="D32">
        <v>1.77927311500428</v>
      </c>
      <c r="E32">
        <v>5.1402618886596897E-2</v>
      </c>
      <c r="F32" t="s">
        <v>35</v>
      </c>
      <c r="G32">
        <v>0.12494063520403299</v>
      </c>
    </row>
    <row r="33" spans="1:15">
      <c r="A33" t="s">
        <v>34</v>
      </c>
      <c r="B33" t="s">
        <v>8</v>
      </c>
      <c r="C33">
        <v>2</v>
      </c>
      <c r="D33">
        <v>3.35775550770343</v>
      </c>
      <c r="E33">
        <v>3.1946153902312601E-3</v>
      </c>
      <c r="F33" t="s">
        <v>36</v>
      </c>
      <c r="G33">
        <v>2.7591669543198499E-2</v>
      </c>
    </row>
    <row r="34" spans="1:15">
      <c r="A34" t="s">
        <v>34</v>
      </c>
      <c r="B34" t="s">
        <v>8</v>
      </c>
      <c r="C34">
        <v>3</v>
      </c>
      <c r="D34">
        <v>3.9499462420171398</v>
      </c>
      <c r="E34">
        <v>1.1364532670316101E-3</v>
      </c>
      <c r="F34" t="s">
        <v>37</v>
      </c>
      <c r="G34">
        <v>1.66679812497969E-2</v>
      </c>
    </row>
    <row r="35" spans="1:15">
      <c r="A35" t="s">
        <v>34</v>
      </c>
      <c r="B35" t="s">
        <v>8</v>
      </c>
      <c r="C35">
        <v>4</v>
      </c>
      <c r="D35">
        <v>2.7496973703599399</v>
      </c>
      <c r="E35">
        <v>9.4504401849985192E-3</v>
      </c>
      <c r="F35" t="s">
        <v>38</v>
      </c>
      <c r="G35">
        <v>3.3579687002282199E-2</v>
      </c>
    </row>
    <row r="36" spans="1:15">
      <c r="A36" t="s">
        <v>34</v>
      </c>
      <c r="B36" t="s">
        <v>8</v>
      </c>
      <c r="C36">
        <v>5</v>
      </c>
      <c r="D36">
        <v>2.7225012722854398</v>
      </c>
      <c r="E36">
        <v>9.9212711597652103E-3</v>
      </c>
      <c r="F36" t="s">
        <v>39</v>
      </c>
      <c r="G36">
        <v>3.3579687002282199E-2</v>
      </c>
    </row>
    <row r="37" spans="1:15">
      <c r="A37" t="s">
        <v>34</v>
      </c>
      <c r="B37" t="s">
        <v>8</v>
      </c>
      <c r="C37">
        <v>6</v>
      </c>
      <c r="D37">
        <v>0.94333447757850797</v>
      </c>
      <c r="E37">
        <v>0.18288394377070499</v>
      </c>
      <c r="F37" t="s">
        <v>40</v>
      </c>
      <c r="G37">
        <v>0.26822978419703403</v>
      </c>
    </row>
    <row r="38" spans="1:15">
      <c r="A38" t="s">
        <v>34</v>
      </c>
      <c r="B38" t="s">
        <v>8</v>
      </c>
      <c r="C38">
        <v>7</v>
      </c>
      <c r="D38">
        <v>1.2445487568378999</v>
      </c>
      <c r="E38">
        <v>0.11958090429567</v>
      </c>
      <c r="F38" t="s">
        <v>41</v>
      </c>
      <c r="G38">
        <v>0.19487258477812899</v>
      </c>
    </row>
    <row r="39" spans="1:15">
      <c r="A39" t="s">
        <v>42</v>
      </c>
      <c r="B39" t="s">
        <v>43</v>
      </c>
      <c r="C39">
        <v>1</v>
      </c>
      <c r="D39">
        <v>1.31767126793136</v>
      </c>
      <c r="E39">
        <v>0.107198732662909</v>
      </c>
      <c r="F39" t="s">
        <v>35</v>
      </c>
      <c r="G39">
        <v>0.18866976948672001</v>
      </c>
    </row>
    <row r="40" spans="1:15" ht="16" thickBot="1">
      <c r="A40" t="s">
        <v>42</v>
      </c>
      <c r="B40" t="s">
        <v>43</v>
      </c>
      <c r="C40">
        <v>2</v>
      </c>
      <c r="D40">
        <v>6.9010059122481797</v>
      </c>
      <c r="E40" s="1">
        <v>1.2920689738251301E-5</v>
      </c>
      <c r="F40" t="s">
        <v>36</v>
      </c>
      <c r="G40">
        <v>5.6851034848305702E-4</v>
      </c>
      <c r="J40" t="s">
        <v>34</v>
      </c>
    </row>
    <row r="41" spans="1:15" ht="26" customHeight="1" thickTop="1" thickBot="1">
      <c r="A41" t="s">
        <v>42</v>
      </c>
      <c r="B41" t="s">
        <v>43</v>
      </c>
      <c r="C41">
        <v>3</v>
      </c>
      <c r="D41">
        <v>2.9342952824423301</v>
      </c>
      <c r="E41">
        <v>6.7928247386360996E-3</v>
      </c>
      <c r="F41" t="s">
        <v>37</v>
      </c>
      <c r="G41">
        <v>2.9888428849998799E-2</v>
      </c>
      <c r="J41" s="7" t="s">
        <v>44</v>
      </c>
      <c r="K41" s="8" t="s">
        <v>47</v>
      </c>
      <c r="L41" s="8"/>
      <c r="M41" s="8"/>
      <c r="N41" s="7" t="s">
        <v>46</v>
      </c>
      <c r="O41" s="7"/>
    </row>
    <row r="42" spans="1:15" ht="16" thickTop="1">
      <c r="A42" t="s">
        <v>42</v>
      </c>
      <c r="B42" t="s">
        <v>43</v>
      </c>
      <c r="C42">
        <v>4</v>
      </c>
      <c r="D42">
        <v>4.95202753679306</v>
      </c>
      <c r="E42">
        <v>2.1711697226874999E-4</v>
      </c>
      <c r="F42" t="s">
        <v>38</v>
      </c>
      <c r="G42">
        <v>4.7765733899125E-3</v>
      </c>
      <c r="J42" t="str">
        <f>F32</f>
        <v>DMPFC</v>
      </c>
      <c r="K42" s="4" t="str">
        <f>CONCATENATE("t=",TRUNC($D32,2))</f>
        <v>t=1.77</v>
      </c>
      <c r="L42" s="4" t="str">
        <f>CONCATENATE("p=",IF( E32 &lt; 0.05, "set",TRUNC(E32,2)))</f>
        <v>p=0.05</v>
      </c>
      <c r="N42" t="str">
        <f>CONCATENATE("t=",TRUNC($D39,2))</f>
        <v>t=1.31</v>
      </c>
      <c r="O42" t="str">
        <f>CONCATENATE("p=",IF( E39 &lt; 0.05, "set",TRUNC(E39,2)))</f>
        <v>p=0.1</v>
      </c>
    </row>
    <row r="43" spans="1:15">
      <c r="A43" t="s">
        <v>42</v>
      </c>
      <c r="B43" t="s">
        <v>43</v>
      </c>
      <c r="C43">
        <v>5</v>
      </c>
      <c r="D43">
        <v>3.0207142373800302</v>
      </c>
      <c r="E43">
        <v>5.8204244689478799E-3</v>
      </c>
      <c r="F43" t="s">
        <v>39</v>
      </c>
      <c r="G43">
        <v>2.8455408514856301E-2</v>
      </c>
      <c r="J43" t="str">
        <f t="shared" ref="J43:J48" si="5">F33</f>
        <v>LTPJ</v>
      </c>
      <c r="K43" s="4" t="str">
        <f t="shared" ref="K43:K48" si="6">CONCATENATE("t=",TRUNC($D33,2))</f>
        <v>t=3.35</v>
      </c>
      <c r="L43" s="4" t="str">
        <f>CONCATENATE("p&lt; 0.01")</f>
        <v>p&lt; 0.01</v>
      </c>
      <c r="N43" t="str">
        <f t="shared" ref="N43:N48" si="7">CONCATENATE("t=",TRUNC($D40,2))</f>
        <v>t=6.9</v>
      </c>
      <c r="O43" t="str">
        <f>CONCATENATE("p &lt; 0.0001")</f>
        <v>p &lt; 0.0001</v>
      </c>
    </row>
    <row r="44" spans="1:15">
      <c r="A44" t="s">
        <v>42</v>
      </c>
      <c r="B44" t="s">
        <v>43</v>
      </c>
      <c r="C44">
        <v>6</v>
      </c>
      <c r="D44">
        <v>1.51786702477214</v>
      </c>
      <c r="E44">
        <v>7.8625326624325795E-2</v>
      </c>
      <c r="F44" t="s">
        <v>40</v>
      </c>
      <c r="G44">
        <v>0.15238660251599301</v>
      </c>
      <c r="J44" t="str">
        <f t="shared" si="5"/>
        <v>MMPFC</v>
      </c>
      <c r="K44" s="4" t="str">
        <f t="shared" si="6"/>
        <v>t=3.94</v>
      </c>
      <c r="L44" s="4" t="str">
        <f>CONCATENATE("p &lt; 0.01")</f>
        <v>p &lt; 0.01</v>
      </c>
      <c r="N44" t="str">
        <f t="shared" si="7"/>
        <v>t=2.93</v>
      </c>
      <c r="O44" t="str">
        <f>CONCATENATE("p &lt; 0.01")</f>
        <v>p &lt; 0.01</v>
      </c>
    </row>
    <row r="45" spans="1:15">
      <c r="A45" t="s">
        <v>42</v>
      </c>
      <c r="B45" t="s">
        <v>43</v>
      </c>
      <c r="C45">
        <v>7</v>
      </c>
      <c r="D45">
        <v>2.83639210930578</v>
      </c>
      <c r="E45">
        <v>8.0930022528337003E-3</v>
      </c>
      <c r="F45" t="s">
        <v>41</v>
      </c>
      <c r="G45">
        <v>3.2372009011334801E-2</v>
      </c>
      <c r="J45" t="str">
        <f t="shared" si="5"/>
        <v>PC</v>
      </c>
      <c r="K45" s="4" t="str">
        <f t="shared" si="6"/>
        <v>t=2.74</v>
      </c>
      <c r="L45" s="4" t="str">
        <f>CONCATENATE("p &lt; 0.01")</f>
        <v>p &lt; 0.01</v>
      </c>
      <c r="N45" t="str">
        <f t="shared" si="7"/>
        <v>t=4.95</v>
      </c>
      <c r="O45" t="str">
        <f>CONCATENATE("p &lt; 0.001")</f>
        <v>p &lt; 0.001</v>
      </c>
    </row>
    <row r="46" spans="1:15">
      <c r="J46" t="str">
        <f t="shared" si="5"/>
        <v>RTPJ</v>
      </c>
      <c r="K46" s="4" t="str">
        <f t="shared" si="6"/>
        <v>t=2.72</v>
      </c>
      <c r="L46" s="4" t="str">
        <f>CONCATENATE("p &lt; 0.01")</f>
        <v>p &lt; 0.01</v>
      </c>
      <c r="N46" t="str">
        <f t="shared" si="7"/>
        <v>t=3.02</v>
      </c>
      <c r="O46" t="str">
        <f>CONCATENATE("p &lt; 0.01")</f>
        <v>p &lt; 0.01</v>
      </c>
    </row>
    <row r="47" spans="1:15">
      <c r="J47" t="str">
        <f t="shared" si="5"/>
        <v>VMPFC</v>
      </c>
      <c r="K47" s="4" t="str">
        <f t="shared" si="6"/>
        <v>t=0.94</v>
      </c>
      <c r="L47" s="4" t="str">
        <f>CONCATENATE("p=",IF( E37 &lt; 0.05, "set",TRUNC(E37,2)))</f>
        <v>p=0.18</v>
      </c>
      <c r="N47" t="str">
        <f t="shared" si="7"/>
        <v>t=1.51</v>
      </c>
      <c r="O47" t="str">
        <f>CONCATENATE("p=",IF( E44 &lt; 0.05, "set",TRUNC(E44,2)))</f>
        <v>p=0.07</v>
      </c>
    </row>
    <row r="48" spans="1:15" ht="16" thickBot="1">
      <c r="J48" s="5" t="str">
        <f t="shared" si="5"/>
        <v>RSTS</v>
      </c>
      <c r="K48" s="6" t="str">
        <f t="shared" si="6"/>
        <v>t=1.24</v>
      </c>
      <c r="L48" s="6" t="str">
        <f>CONCATENATE("p=",IF( E38 &lt; 0.05, "set",TRUNC(E38,2)))</f>
        <v>p=0.11</v>
      </c>
      <c r="M48" s="6"/>
      <c r="N48" s="5" t="str">
        <f t="shared" si="7"/>
        <v>t=2.83</v>
      </c>
      <c r="O48" s="5" t="str">
        <f>CONCATENATE("p &lt; 0.01")</f>
        <v>p &lt; 0.01</v>
      </c>
    </row>
    <row r="49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tables_of_t_tests.csv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Kline</cp:lastModifiedBy>
  <dcterms:created xsi:type="dcterms:W3CDTF">2016-05-25T19:12:48Z</dcterms:created>
  <dcterms:modified xsi:type="dcterms:W3CDTF">2016-05-25T19:52:13Z</dcterms:modified>
</cp:coreProperties>
</file>