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/Users/jacomostert/wp43s/src/index spreadsheet/Conversions/YMMV/"/>
    </mc:Choice>
  </mc:AlternateContent>
  <xr:revisionPtr revIDLastSave="0" documentId="13_ncr:1_{E4F571F1-FD12-8045-8340-3FA39ED931BE}" xr6:coauthVersionLast="47" xr6:coauthVersionMax="47" xr10:uidLastSave="{00000000-0000-0000-0000-000000000000}"/>
  <bookViews>
    <workbookView xWindow="0" yWindow="500" windowWidth="33600" windowHeight="19160" xr2:uid="{928F737F-25A6-2445-BD2F-379EB36AF9BC}"/>
  </bookViews>
  <sheets>
    <sheet name="Sheet1" sheetId="1" r:id="rId1"/>
  </sheets>
  <definedNames>
    <definedName name="gallon_UK">Sheet1!$I$29</definedName>
    <definedName name="gallon_UK_equivalent">Sheet1!$I$25</definedName>
    <definedName name="gallon_US">Sheet1!$I$23</definedName>
    <definedName name="gallon_US_equivalent">Sheet1!$I$28</definedName>
    <definedName name="inactivetype">#REF!</definedName>
    <definedName name="liter_equivalent">Sheet1!$I$26</definedName>
    <definedName name="mile">Sheet1!$I$37</definedName>
    <definedName name="strike">#REF!</definedName>
    <definedName name="url">#REF!</definedName>
    <definedName name="urlHilite">#REF!</definedName>
    <definedName name="ViewInactiv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34" i="1"/>
  <c r="F35" i="1"/>
  <c r="I26" i="1"/>
  <c r="F26" i="1" s="1"/>
  <c r="F37" i="1"/>
  <c r="F46" i="1"/>
  <c r="F47" i="1"/>
  <c r="F41" i="1"/>
  <c r="F40" i="1"/>
  <c r="F32" i="1"/>
  <c r="F31" i="1"/>
  <c r="F25" i="1" l="1"/>
  <c r="F29" i="1"/>
  <c r="F28" i="1"/>
  <c r="F22" i="1"/>
  <c r="F23" i="1"/>
  <c r="I25" i="1" l="1"/>
  <c r="F44" i="1" l="1"/>
  <c r="F43" i="1"/>
</calcChain>
</file>

<file path=xl/sharedStrings.xml><?xml version="1.0" encoding="utf-8"?>
<sst xmlns="http://schemas.openxmlformats.org/spreadsheetml/2006/main" count="98" uniqueCount="89">
  <si>
    <t>Extended description</t>
  </si>
  <si>
    <t>Convert liter per 100 km to kilometer per liter</t>
  </si>
  <si>
    <t>Convert kilometer per liter to liter per 100 km</t>
  </si>
  <si>
    <t>Convert kilometer per liter equivalent to kiloWatt-hour per 100 km</t>
  </si>
  <si>
    <t>Convert kiloWatt-hour per 100 km to kilometer per liter equivalent</t>
  </si>
  <si>
    <t>Convert kiloWatt-hour per 100 km to kilometer per kiloWatt-hour</t>
  </si>
  <si>
    <t>Convert kilometer per kiloWatt-hour to kiloWatt-hour per 100 km</t>
  </si>
  <si>
    <t>Convert liter per 100 km to mile per gallon US</t>
  </si>
  <si>
    <t>Convert mile per gallon US to liter per 100 km</t>
  </si>
  <si>
    <t>Convert mile per gallon equivalent US to kiloWatt-hour per 100 mile</t>
  </si>
  <si>
    <t>Convert kiloWatt-hour per 100 mile to mile per gallon equivalent US</t>
  </si>
  <si>
    <t>Convert kiloWatt-hour per 100 mile to kiloWatt-hour per 100 km</t>
  </si>
  <si>
    <t>Convert kiloWatt-hour per 100 km to kiloWatt-hour per 100 mile</t>
  </si>
  <si>
    <t>Convert liter per 100 km to mile per gallon UK</t>
  </si>
  <si>
    <t>Convert mile per gallon UK to liter per 100 km</t>
  </si>
  <si>
    <t>Convert mile per gallon equivalent UK to kiloWatt-hour per 100 mile</t>
  </si>
  <si>
    <t>Convert kiloWatt-hour per 100 mile to mile per gallon equivalent UK</t>
  </si>
  <si>
    <t>Convert kiloWatt-hour per 100 mile to mile per kiloWatt-hour</t>
  </si>
  <si>
    <t>Convert mile per kiloWatt-hour to kiloWatt-hour per 100 mile</t>
  </si>
  <si>
    <t>input</t>
  </si>
  <si>
    <t>output</t>
  </si>
  <si>
    <t>Unit</t>
  </si>
  <si>
    <t>Value</t>
  </si>
  <si>
    <t>gallon UK</t>
  </si>
  <si>
    <t>gallon US</t>
  </si>
  <si>
    <t>gallon UK equivalent</t>
  </si>
  <si>
    <t>gallon US equivalent</t>
  </si>
  <si>
    <t>liter</t>
  </si>
  <si>
    <t>kWh</t>
  </si>
  <si>
    <t>mile</t>
  </si>
  <si>
    <t>km</t>
  </si>
  <si>
    <t>liter equivalent</t>
  </si>
  <si>
    <t>https://en.wikipedia.org/wiki/Miles_per_gallon_gasoline_equivalent</t>
  </si>
  <si>
    <t>ITM_K100KtoK100M</t>
  </si>
  <si>
    <t>ITM_K100KtoKMK</t>
  </si>
  <si>
    <t>ITM_K100KtoKMLE</t>
  </si>
  <si>
    <t>ITM_K100MtoK100K</t>
  </si>
  <si>
    <t>ITM_K100MtoMGEUK</t>
  </si>
  <si>
    <t>ITM_K100MtoMGEUS</t>
  </si>
  <si>
    <t>ITM_K100MtoMIK</t>
  </si>
  <si>
    <t>ITM_KMKtoK100K</t>
  </si>
  <si>
    <t>ITM_KMLEtoK100K</t>
  </si>
  <si>
    <t>ITM_KMLtoL100</t>
  </si>
  <si>
    <t>ITM_L100toKML</t>
  </si>
  <si>
    <t>ITM_L100toMGUK</t>
  </si>
  <si>
    <t>ITM_L100toMGUS</t>
  </si>
  <si>
    <t>ITM_MGEUKtoK100M</t>
  </si>
  <si>
    <t>ITM_MGEUStoK100M</t>
  </si>
  <si>
    <t>ITM_MGUKtoL100</t>
  </si>
  <si>
    <t>ITM_MGUStoL100</t>
  </si>
  <si>
    <t>ITM_MIKtoK100M</t>
  </si>
  <si>
    <t>U/‧∎∎km → U/‧∎∎mi</t>
  </si>
  <si>
    <t>U/‧∎∎km → km/U</t>
  </si>
  <si>
    <t>U/‧∎∎km → km/l⒠</t>
  </si>
  <si>
    <t>U/‧∎∎mi → U/‧∎∎km</t>
  </si>
  <si>
    <t>U/‧∎∎mi → mge␭</t>
  </si>
  <si>
    <t>U/‧∎∎mi → mge␮</t>
  </si>
  <si>
    <t>U/‧∎∎mi → mi/U</t>
  </si>
  <si>
    <t>km/U → U/‧∎∎km</t>
  </si>
  <si>
    <t>km/l⒠ → U/‧∎∎km</t>
  </si>
  <si>
    <t>km/l → l/‧∎∎km</t>
  </si>
  <si>
    <t>l/‧∎∎km → km/l</t>
  </si>
  <si>
    <t>l/‧∎∎km → mpg␭</t>
  </si>
  <si>
    <t>l/‧∎∎km → mpg␮</t>
  </si>
  <si>
    <t>mge␭ → U/‧∎∎mi</t>
  </si>
  <si>
    <t>mge␮ → U/‧∎∎mi</t>
  </si>
  <si>
    <t>mpg␭ → l/‧∎∎km</t>
  </si>
  <si>
    <t>mpg␮ → l/‧∎∎km</t>
  </si>
  <si>
    <t>mi/U → U/‧∎∎mi</t>
  </si>
  <si>
    <t>100 / value</t>
  </si>
  <si>
    <t>https://www.unitpedia.com/kilometer-per-liter-to-kilowatt-hours-per-100-kilometer/</t>
  </si>
  <si>
    <t>890 / value</t>
  </si>
  <si>
    <t>=33.7 / const_GalusToL</t>
  </si>
  <si>
    <t>const_GalusToL</t>
  </si>
  <si>
    <t>const_GalukToL</t>
  </si>
  <si>
    <t>const_MiToKm</t>
  </si>
  <si>
    <t>= const_GalukToL / const_GalusToL * 33.7</t>
  </si>
  <si>
    <t>33.7</t>
  </si>
  <si>
    <t>100 *gallon_US/mile   /  (value)</t>
  </si>
  <si>
    <t>100*liter_equivalent  / (value)</t>
  </si>
  <si>
    <t>235 / value</t>
  </si>
  <si>
    <t>100 x const_GalusToL / const_MiToKm</t>
  </si>
  <si>
    <t>100*gallon_US_equivalent / (value)</t>
  </si>
  <si>
    <t>value x const_MiToKm</t>
  </si>
  <si>
    <t>value / const_MiToKm</t>
  </si>
  <si>
    <t>100*gallon_UK/mile  / (value)</t>
  </si>
  <si>
    <t>100 x const_GalukToL / const_MiToKm</t>
  </si>
  <si>
    <t>100*gallon_UK_equivalent  / (value)</t>
  </si>
  <si>
    <t>const_GalukToL / const_GalusToL * 33.7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</si>
</sst>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47__StandardFont StandardFont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wrapText="1" indent="1"/>
    </xf>
    <xf numFmtId="0" fontId="0" fillId="3" borderId="4" xfId="0" applyFill="1" applyBorder="1" applyAlignment="1">
      <alignment horizontal="left" vertical="center" indent="1"/>
    </xf>
    <xf numFmtId="0" fontId="0" fillId="3" borderId="1" xfId="0" applyFill="1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2" xfId="0" applyFont="1" applyBorder="1" applyAlignment="1">
      <alignment horizontal="left" vertical="center" wrapText="1" indent="1"/>
    </xf>
    <xf numFmtId="0" fontId="0" fillId="0" borderId="2" xfId="0" applyBorder="1" applyAlignment="1">
      <alignment horizontal="left" vertical="center" indent="1"/>
    </xf>
    <xf numFmtId="164" fontId="0" fillId="0" borderId="2" xfId="0" applyNumberFormat="1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164" fontId="0" fillId="0" borderId="3" xfId="0" applyNumberFormat="1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0" fontId="3" fillId="4" borderId="0" xfId="0" applyFont="1" applyFill="1" applyAlignment="1">
      <alignment horizontal="left" vertical="center" indent="1"/>
    </xf>
    <xf numFmtId="0" fontId="3" fillId="4" borderId="2" xfId="0" applyFont="1" applyFill="1" applyBorder="1" applyAlignment="1">
      <alignment horizontal="left" vertical="center" wrapText="1" indent="1"/>
    </xf>
    <xf numFmtId="0" fontId="0" fillId="4" borderId="2" xfId="0" applyFill="1" applyBorder="1" applyAlignment="1">
      <alignment horizontal="left" vertical="center" indent="1"/>
    </xf>
    <xf numFmtId="164" fontId="0" fillId="4" borderId="2" xfId="0" applyNumberFormat="1" applyFill="1" applyBorder="1" applyAlignment="1">
      <alignment horizontal="left" vertical="center" indent="1"/>
    </xf>
    <xf numFmtId="0" fontId="0" fillId="5" borderId="6" xfId="0" applyFill="1" applyBorder="1" applyAlignment="1">
      <alignment horizontal="left" vertical="center" indent="1"/>
    </xf>
    <xf numFmtId="164" fontId="0" fillId="5" borderId="2" xfId="0" applyNumberFormat="1" applyFill="1" applyBorder="1" applyAlignment="1">
      <alignment horizontal="left" vertical="center" indent="1"/>
    </xf>
    <xf numFmtId="164" fontId="1" fillId="5" borderId="2" xfId="0" applyNumberFormat="1" applyFont="1" applyFill="1" applyBorder="1" applyAlignment="1">
      <alignment horizontal="left" vertical="center" indent="1"/>
    </xf>
    <xf numFmtId="0" fontId="0" fillId="4" borderId="0" xfId="0" quotePrefix="1" applyFill="1" applyAlignment="1">
      <alignment horizontal="left" vertical="center" indent="1"/>
    </xf>
    <xf numFmtId="0" fontId="0" fillId="0" borderId="0" xfId="0" quotePrefix="1" applyAlignment="1">
      <alignment horizontal="left" vertical="center" indent="1"/>
    </xf>
    <xf numFmtId="0" fontId="4" fillId="0" borderId="0" xfId="1" applyAlignment="1">
      <alignment horizontal="left" vertical="center" indent="1"/>
    </xf>
    <xf numFmtId="0" fontId="3" fillId="6" borderId="0" xfId="0" applyFont="1" applyFill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164" fontId="1" fillId="0" borderId="2" xfId="0" applyNumberFormat="1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3">
    <dxf>
      <font>
        <color theme="0" tint="-0.34998626667073579"/>
      </font>
      <fill>
        <patternFill patternType="gray0625"/>
      </fill>
    </dxf>
    <dxf>
      <font>
        <color theme="0"/>
      </font>
      <fill>
        <patternFill patternType="solid"/>
      </fill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nitpedia.com/kilometer-per-liter-to-kilowatt-hours-per-100-kilome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A802-FB44-3F44-B7CD-9C622C62E008}">
  <dimension ref="A1:L47"/>
  <sheetViews>
    <sheetView tabSelected="1" topLeftCell="A16" zoomScale="110" zoomScaleNormal="110" workbookViewId="0">
      <selection activeCell="E37" sqref="E37:F38"/>
    </sheetView>
  </sheetViews>
  <sheetFormatPr baseColWidth="10" defaultColWidth="82" defaultRowHeight="16"/>
  <cols>
    <col min="1" max="1" width="20.6640625" style="1" bestFit="1" customWidth="1"/>
    <col min="2" max="2" width="16" style="1" bestFit="1" customWidth="1"/>
    <col min="3" max="3" width="63.83203125" style="1" bestFit="1" customWidth="1"/>
    <col min="4" max="4" width="15" style="1" customWidth="1"/>
    <col min="5" max="5" width="6.83203125" style="1" bestFit="1" customWidth="1"/>
    <col min="6" max="6" width="31.83203125" style="1" customWidth="1"/>
    <col min="7" max="7" width="29.5" style="1" bestFit="1" customWidth="1"/>
    <col min="8" max="8" width="19.6640625" style="1" bestFit="1" customWidth="1"/>
    <col min="9" max="9" width="26.6640625" style="1" bestFit="1" customWidth="1"/>
    <col min="10" max="10" width="6.33203125" style="1" bestFit="1" customWidth="1"/>
    <col min="11" max="11" width="60.5" style="1" bestFit="1" customWidth="1"/>
    <col min="12" max="16384" width="82" style="1"/>
  </cols>
  <sheetData>
    <row r="1" spans="3:10" ht="17">
      <c r="C1" s="2" t="s">
        <v>0</v>
      </c>
      <c r="E1" s="1" t="s">
        <v>19</v>
      </c>
      <c r="F1" s="1" t="s">
        <v>20</v>
      </c>
      <c r="H1" s="3" t="s">
        <v>21</v>
      </c>
      <c r="I1" s="4" t="s">
        <v>22</v>
      </c>
      <c r="J1" s="5" t="s">
        <v>21</v>
      </c>
    </row>
    <row r="22" spans="1:12" s="15" customFormat="1">
      <c r="A22" s="15" t="s">
        <v>43</v>
      </c>
      <c r="B22" s="16" t="s">
        <v>61</v>
      </c>
      <c r="C22" s="17" t="s">
        <v>1</v>
      </c>
      <c r="E22" s="18">
        <v>5</v>
      </c>
      <c r="F22" s="19">
        <f>100/E22</f>
        <v>20</v>
      </c>
      <c r="G22" s="23" t="s">
        <v>69</v>
      </c>
    </row>
    <row r="23" spans="1:12">
      <c r="A23" s="1" t="s">
        <v>42</v>
      </c>
      <c r="B23" s="6" t="s">
        <v>60</v>
      </c>
      <c r="C23" s="7" t="s">
        <v>2</v>
      </c>
      <c r="E23" s="8">
        <v>20</v>
      </c>
      <c r="F23" s="9">
        <f>100/E23</f>
        <v>5</v>
      </c>
      <c r="G23" s="23" t="s">
        <v>69</v>
      </c>
      <c r="H23" s="10" t="s">
        <v>24</v>
      </c>
      <c r="I23" s="9">
        <v>3.7854117839999999</v>
      </c>
      <c r="J23" s="11" t="s">
        <v>27</v>
      </c>
      <c r="K23" s="1" t="s">
        <v>73</v>
      </c>
    </row>
    <row r="25" spans="1:12">
      <c r="A25" s="1" t="s">
        <v>41</v>
      </c>
      <c r="B25" s="6" t="s">
        <v>59</v>
      </c>
      <c r="C25" s="7" t="s">
        <v>3</v>
      </c>
      <c r="D25" s="25" t="s">
        <v>70</v>
      </c>
      <c r="E25" s="8">
        <v>5</v>
      </c>
      <c r="F25" s="9">
        <f>100/(E25/liter_equivalent)</f>
        <v>178.05196328939203</v>
      </c>
      <c r="G25" s="24" t="s">
        <v>79</v>
      </c>
      <c r="H25" s="20" t="s">
        <v>25</v>
      </c>
      <c r="I25" s="21">
        <f>I29/I23*I28</f>
        <v>40.472012489513617</v>
      </c>
      <c r="J25" s="11" t="s">
        <v>28</v>
      </c>
      <c r="K25" s="24" t="s">
        <v>76</v>
      </c>
    </row>
    <row r="26" spans="1:12">
      <c r="A26" s="1" t="s">
        <v>35</v>
      </c>
      <c r="B26" s="6" t="s">
        <v>53</v>
      </c>
      <c r="C26" s="7" t="s">
        <v>4</v>
      </c>
      <c r="E26" s="8">
        <v>178</v>
      </c>
      <c r="F26" s="9">
        <f>100/(E26/liter_equivalent)</f>
        <v>5.0014596429604508</v>
      </c>
      <c r="G26" s="1" t="s">
        <v>71</v>
      </c>
      <c r="H26" s="10" t="s">
        <v>31</v>
      </c>
      <c r="I26" s="9">
        <f>gallon_US_equivalent/gallon_US</f>
        <v>8.9025981644696017</v>
      </c>
      <c r="J26" s="11" t="s">
        <v>28</v>
      </c>
      <c r="K26" s="24" t="s">
        <v>72</v>
      </c>
    </row>
    <row r="28" spans="1:12">
      <c r="A28" s="1" t="s">
        <v>34</v>
      </c>
      <c r="B28" s="6" t="s">
        <v>52</v>
      </c>
      <c r="C28" s="7" t="s">
        <v>5</v>
      </c>
      <c r="E28" s="8">
        <v>5</v>
      </c>
      <c r="F28" s="9">
        <f>100/E28</f>
        <v>20</v>
      </c>
      <c r="G28" s="23" t="s">
        <v>69</v>
      </c>
      <c r="H28" s="20" t="s">
        <v>26</v>
      </c>
      <c r="I28" s="22">
        <v>33.700000000000003</v>
      </c>
      <c r="J28" s="11" t="s">
        <v>28</v>
      </c>
      <c r="K28" s="24" t="s">
        <v>77</v>
      </c>
      <c r="L28" s="1" t="s">
        <v>32</v>
      </c>
    </row>
    <row r="29" spans="1:12">
      <c r="A29" s="1" t="s">
        <v>40</v>
      </c>
      <c r="B29" s="6" t="s">
        <v>58</v>
      </c>
      <c r="C29" s="7" t="s">
        <v>6</v>
      </c>
      <c r="E29" s="8">
        <v>20</v>
      </c>
      <c r="F29" s="9">
        <f>100/E29</f>
        <v>5</v>
      </c>
      <c r="G29" s="23" t="s">
        <v>69</v>
      </c>
      <c r="H29" s="10" t="s">
        <v>23</v>
      </c>
      <c r="I29" s="9">
        <v>4.5460900000000004</v>
      </c>
      <c r="J29" s="11" t="s">
        <v>27</v>
      </c>
      <c r="K29" s="1" t="s">
        <v>74</v>
      </c>
    </row>
    <row r="31" spans="1:12">
      <c r="A31" s="1" t="s">
        <v>45</v>
      </c>
      <c r="B31" s="6" t="s">
        <v>63</v>
      </c>
      <c r="C31" s="7" t="s">
        <v>7</v>
      </c>
      <c r="E31" s="8">
        <v>2</v>
      </c>
      <c r="F31" s="9">
        <f>100/E31*gallon_US/mile</f>
        <v>117.60729166666665</v>
      </c>
      <c r="G31" s="24" t="s">
        <v>78</v>
      </c>
      <c r="K31" s="24" t="s">
        <v>81</v>
      </c>
    </row>
    <row r="32" spans="1:12">
      <c r="A32" s="1" t="s">
        <v>49</v>
      </c>
      <c r="B32" s="6" t="s">
        <v>67</v>
      </c>
      <c r="C32" s="7" t="s">
        <v>8</v>
      </c>
      <c r="E32" s="8">
        <v>117</v>
      </c>
      <c r="F32" s="9">
        <f>100/E32*gallon_US/mile</f>
        <v>2.0103810541310541</v>
      </c>
      <c r="G32" s="1" t="s">
        <v>80</v>
      </c>
    </row>
    <row r="34" spans="1:11">
      <c r="A34" s="1" t="s">
        <v>47</v>
      </c>
      <c r="B34" s="6" t="s">
        <v>65</v>
      </c>
      <c r="C34" s="7" t="s">
        <v>9</v>
      </c>
      <c r="E34" s="8">
        <v>2</v>
      </c>
      <c r="F34" s="9">
        <f>100/(E34/gallon_US_equivalent)</f>
        <v>1685.0000000000002</v>
      </c>
      <c r="G34" s="24" t="s">
        <v>82</v>
      </c>
    </row>
    <row r="35" spans="1:11">
      <c r="A35" s="1" t="s">
        <v>38</v>
      </c>
      <c r="B35" s="6" t="s">
        <v>56</v>
      </c>
      <c r="C35" s="7" t="s">
        <v>10</v>
      </c>
      <c r="E35" s="8">
        <v>1685</v>
      </c>
      <c r="F35" s="9">
        <f>100/(E35/gallon_US_equivalent)</f>
        <v>2.0000000000000004</v>
      </c>
    </row>
    <row r="37" spans="1:11" ht="17" thickBot="1">
      <c r="A37" s="1" t="s">
        <v>33</v>
      </c>
      <c r="B37" s="26" t="s">
        <v>51</v>
      </c>
      <c r="C37" s="7" t="s">
        <v>12</v>
      </c>
      <c r="E37" s="27">
        <v>1</v>
      </c>
      <c r="F37" s="28">
        <f>E37*mile</f>
        <v>1.6093440000000001</v>
      </c>
      <c r="G37" s="24" t="s">
        <v>83</v>
      </c>
      <c r="H37" s="12" t="s">
        <v>29</v>
      </c>
      <c r="I37" s="13">
        <v>1.6093440000000001</v>
      </c>
      <c r="J37" s="14" t="s">
        <v>30</v>
      </c>
      <c r="K37" s="1" t="s">
        <v>75</v>
      </c>
    </row>
    <row r="38" spans="1:11">
      <c r="A38" s="1" t="s">
        <v>36</v>
      </c>
      <c r="B38" s="6" t="s">
        <v>54</v>
      </c>
      <c r="C38" s="7" t="s">
        <v>11</v>
      </c>
      <c r="E38" s="27">
        <v>1.6</v>
      </c>
      <c r="F38" s="28">
        <f>E38/mile</f>
        <v>0.99419390757973436</v>
      </c>
      <c r="G38" s="1" t="s">
        <v>84</v>
      </c>
    </row>
    <row r="40" spans="1:11">
      <c r="A40" s="1" t="s">
        <v>44</v>
      </c>
      <c r="B40" s="6" t="s">
        <v>62</v>
      </c>
      <c r="C40" s="7" t="s">
        <v>13</v>
      </c>
      <c r="E40" s="8">
        <v>3</v>
      </c>
      <c r="F40" s="9">
        <f>100/E40*gallon_UK/mile</f>
        <v>94.160312110607393</v>
      </c>
      <c r="G40" s="24" t="s">
        <v>85</v>
      </c>
      <c r="K40" s="24" t="s">
        <v>86</v>
      </c>
    </row>
    <row r="41" spans="1:11">
      <c r="A41" s="1" t="s">
        <v>48</v>
      </c>
      <c r="B41" s="6" t="s">
        <v>66</v>
      </c>
      <c r="C41" s="7" t="s">
        <v>14</v>
      </c>
      <c r="E41" s="8">
        <v>94</v>
      </c>
      <c r="F41" s="9">
        <f>100/E41*gallon_UK/mile</f>
        <v>3.0051163439555548</v>
      </c>
    </row>
    <row r="43" spans="1:11">
      <c r="A43" s="1" t="s">
        <v>46</v>
      </c>
      <c r="B43" s="6" t="s">
        <v>64</v>
      </c>
      <c r="C43" s="7" t="s">
        <v>15</v>
      </c>
      <c r="E43" s="8">
        <v>1</v>
      </c>
      <c r="F43" s="9">
        <f>100/(E43/gallon_UK_equivalent)</f>
        <v>4047.2012489513618</v>
      </c>
      <c r="G43" s="24" t="s">
        <v>87</v>
      </c>
      <c r="K43" s="1" t="s">
        <v>88</v>
      </c>
    </row>
    <row r="44" spans="1:11">
      <c r="A44" s="1" t="s">
        <v>37</v>
      </c>
      <c r="B44" s="6" t="s">
        <v>55</v>
      </c>
      <c r="C44" s="7" t="s">
        <v>16</v>
      </c>
      <c r="E44" s="8">
        <v>1</v>
      </c>
      <c r="F44" s="9">
        <f>100/(E44/gallon_UK_equivalent)</f>
        <v>4047.2012489513618</v>
      </c>
    </row>
    <row r="46" spans="1:11">
      <c r="A46" s="1" t="s">
        <v>39</v>
      </c>
      <c r="B46" s="6" t="s">
        <v>57</v>
      </c>
      <c r="C46" s="7" t="s">
        <v>17</v>
      </c>
      <c r="E46" s="8">
        <v>5</v>
      </c>
      <c r="F46" s="9">
        <f>100/E46</f>
        <v>20</v>
      </c>
      <c r="G46" s="23" t="s">
        <v>69</v>
      </c>
    </row>
    <row r="47" spans="1:11">
      <c r="A47" s="1" t="s">
        <v>50</v>
      </c>
      <c r="B47" s="6" t="s">
        <v>68</v>
      </c>
      <c r="C47" s="7" t="s">
        <v>18</v>
      </c>
      <c r="E47" s="8">
        <v>20</v>
      </c>
      <c r="F47" s="9">
        <f>100/E47</f>
        <v>5</v>
      </c>
      <c r="G47" s="23" t="s">
        <v>69</v>
      </c>
    </row>
  </sheetData>
  <conditionalFormatting sqref="C22:C23 C25:C26 C28:C29 C31:C32 C34:C35 C37:C38 C40:C41 C43:C44 C46:C47">
    <cfRule type="expression" dxfId="2" priority="3">
      <formula>AND(P22=url,urlHilite)</formula>
    </cfRule>
    <cfRule type="expression" dxfId="1" priority="7" stopIfTrue="1">
      <formula>AND(NOT(ViewInactive),ISNUMBER(SEARCH(inactivetype,$AG22)))</formula>
    </cfRule>
    <cfRule type="expression" dxfId="0" priority="8">
      <formula>AND(ViewInactive,ISNUMBER(SEARCH(inactivetype,$AG22)))</formula>
    </cfRule>
  </conditionalFormatting>
  <hyperlinks>
    <hyperlink ref="D25" r:id="rId1" xr:uid="{93EF5F1F-2FA2-F64E-92D4-14D84159ED7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gallon_UK</vt:lpstr>
      <vt:lpstr>gallon_UK_equivalent</vt:lpstr>
      <vt:lpstr>gallon_US</vt:lpstr>
      <vt:lpstr>gallon_US_equivalent</vt:lpstr>
      <vt:lpstr>liter_equivalent</vt:lpstr>
      <vt:lpstr>mile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RJvM</dc:creator>
  <cp:lastModifiedBy>Jaco Mostert</cp:lastModifiedBy>
  <dcterms:created xsi:type="dcterms:W3CDTF">2023-09-05T18:46:33Z</dcterms:created>
  <dcterms:modified xsi:type="dcterms:W3CDTF">2023-09-30T11:08:33Z</dcterms:modified>
</cp:coreProperties>
</file>