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a81b48e7c37f7/Project 47/Documentation - Robbert/Manuals/KEYS/"/>
    </mc:Choice>
  </mc:AlternateContent>
  <xr:revisionPtr revIDLastSave="41" documentId="13_ncr:1_{B4A6E247-B249-9D4D-A889-3FEE84388A05}" xr6:coauthVersionLast="47" xr6:coauthVersionMax="47" xr10:uidLastSave="{2D3DE3E9-D045-884C-83B6-75DC261DC643}"/>
  <bookViews>
    <workbookView xWindow="0" yWindow="500" windowWidth="51200" windowHeight="28300" xr2:uid="{00000000-000D-0000-FFFF-FFFF00000000}"/>
  </bookViews>
  <sheets>
    <sheet name="MAIN" sheetId="1" r:id="rId1"/>
    <sheet name="Lookups" sheetId="3" r:id="rId2"/>
    <sheet name="Revisions" sheetId="4" r:id="rId3"/>
  </sheets>
  <definedNames>
    <definedName name="_xlnm._FilterDatabase" localSheetId="1" hidden="1">Lookups!$B$1:$G$289</definedName>
    <definedName name="_xlnm._FilterDatabase" localSheetId="0" hidden="1">MAIN!$X$1:$BI$633</definedName>
    <definedName name="items">Lookups!$C:$C</definedName>
    <definedName name="keylabelaim">Lookups!$E:$F</definedName>
    <definedName name="label">MAIN!$AA:$AK</definedName>
    <definedName name="labelitem">Lookups!$B:$C</definedName>
    <definedName name="layout">MAIN!$A$1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360" i="1" l="1" a="1"/>
  <c r="BE360" i="1" s="1"/>
  <c r="BD360" i="1" a="1"/>
  <c r="BD360" i="1" s="1"/>
  <c r="BC360" i="1" a="1"/>
  <c r="BC360" i="1" s="1"/>
  <c r="BE359" i="1"/>
  <c r="BE359" i="1" a="1"/>
  <c r="BD359" i="1" a="1"/>
  <c r="BD359" i="1" s="1"/>
  <c r="BC359" i="1" a="1"/>
  <c r="BC359" i="1" s="1"/>
  <c r="BE358" i="1" a="1"/>
  <c r="BE358" i="1" s="1"/>
  <c r="BD358" i="1" a="1"/>
  <c r="BD358" i="1" s="1"/>
  <c r="BC358" i="1"/>
  <c r="BC358" i="1" a="1"/>
  <c r="BE357" i="1" a="1"/>
  <c r="BE357" i="1" s="1"/>
  <c r="BD357" i="1" a="1"/>
  <c r="BD357" i="1" s="1"/>
  <c r="BC357" i="1" a="1"/>
  <c r="BC357" i="1" s="1"/>
  <c r="BE356" i="1" a="1"/>
  <c r="BE356" i="1" s="1"/>
  <c r="BD356" i="1"/>
  <c r="BD356" i="1" a="1"/>
  <c r="BC356" i="1" a="1"/>
  <c r="BC356" i="1" s="1"/>
  <c r="BE355" i="1" a="1"/>
  <c r="BE355" i="1" s="1"/>
  <c r="BD355" i="1" a="1"/>
  <c r="BD355" i="1" s="1"/>
  <c r="BC355" i="1" a="1"/>
  <c r="BC355" i="1" s="1"/>
  <c r="BE354" i="1"/>
  <c r="BE354" i="1" a="1"/>
  <c r="BD354" i="1" a="1"/>
  <c r="BD354" i="1" s="1"/>
  <c r="BC354" i="1" a="1"/>
  <c r="BC354" i="1" s="1"/>
  <c r="BE353" i="1" a="1"/>
  <c r="BE353" i="1" s="1"/>
  <c r="BD353" i="1" a="1"/>
  <c r="BD353" i="1" s="1"/>
  <c r="BC353" i="1"/>
  <c r="BC353" i="1" a="1"/>
  <c r="BE352" i="1" a="1"/>
  <c r="BE352" i="1" s="1"/>
  <c r="BD352" i="1" a="1"/>
  <c r="BD352" i="1" s="1"/>
  <c r="BC352" i="1" a="1"/>
  <c r="BC352" i="1" s="1"/>
  <c r="BE351" i="1" a="1"/>
  <c r="BE351" i="1" s="1"/>
  <c r="BD351" i="1"/>
  <c r="BD351" i="1" a="1"/>
  <c r="BC351" i="1" a="1"/>
  <c r="BC351" i="1" s="1"/>
  <c r="BE350" i="1" a="1"/>
  <c r="BE350" i="1" s="1"/>
  <c r="BD350" i="1" a="1"/>
  <c r="BD350" i="1" s="1"/>
  <c r="BC350" i="1" a="1"/>
  <c r="BC350" i="1" s="1"/>
  <c r="BE349" i="1"/>
  <c r="BE349" i="1" a="1"/>
  <c r="BD349" i="1" a="1"/>
  <c r="BD349" i="1" s="1"/>
  <c r="BC349" i="1" a="1"/>
  <c r="BC349" i="1" s="1"/>
  <c r="BE348" i="1" a="1"/>
  <c r="BE348" i="1" s="1"/>
  <c r="BD348" i="1" a="1"/>
  <c r="BD348" i="1" s="1"/>
  <c r="BC348" i="1"/>
  <c r="BC348" i="1" a="1"/>
  <c r="BE347" i="1" a="1"/>
  <c r="BE347" i="1" s="1"/>
  <c r="BD347" i="1" a="1"/>
  <c r="BD347" i="1" s="1"/>
  <c r="BC347" i="1" a="1"/>
  <c r="BC347" i="1" s="1"/>
  <c r="BE346" i="1" a="1"/>
  <c r="BE346" i="1" s="1"/>
  <c r="BD346" i="1"/>
  <c r="BD346" i="1" a="1"/>
  <c r="BC346" i="1" a="1"/>
  <c r="BC346" i="1" s="1"/>
  <c r="BE345" i="1" a="1"/>
  <c r="BE345" i="1" s="1"/>
  <c r="BD345" i="1" a="1"/>
  <c r="BD345" i="1" s="1"/>
  <c r="BC345" i="1" a="1"/>
  <c r="BC345" i="1" s="1"/>
  <c r="BE344" i="1"/>
  <c r="BE344" i="1" a="1"/>
  <c r="BD344" i="1" a="1"/>
  <c r="BD344" i="1" s="1"/>
  <c r="BC344" i="1" a="1"/>
  <c r="BC344" i="1" s="1"/>
  <c r="BE343" i="1" a="1"/>
  <c r="BE343" i="1" s="1"/>
  <c r="BD343" i="1" a="1"/>
  <c r="BD343" i="1" s="1"/>
  <c r="BC343" i="1"/>
  <c r="BC343" i="1" a="1"/>
  <c r="BE342" i="1" a="1"/>
  <c r="BE342" i="1" s="1"/>
  <c r="BD342" i="1" a="1"/>
  <c r="BD342" i="1" s="1"/>
  <c r="BC342" i="1" a="1"/>
  <c r="BC342" i="1" s="1"/>
  <c r="BE341" i="1" a="1"/>
  <c r="BE341" i="1" s="1"/>
  <c r="BD341" i="1"/>
  <c r="BD341" i="1" a="1"/>
  <c r="BC341" i="1" a="1"/>
  <c r="BC341" i="1" s="1"/>
  <c r="BE340" i="1" a="1"/>
  <c r="BE340" i="1" s="1"/>
  <c r="BD340" i="1" a="1"/>
  <c r="BD340" i="1" s="1"/>
  <c r="BC340" i="1" a="1"/>
  <c r="BC340" i="1" s="1"/>
  <c r="BE339" i="1"/>
  <c r="BE339" i="1" a="1"/>
  <c r="BD339" i="1" a="1"/>
  <c r="BD339" i="1" s="1"/>
  <c r="BC339" i="1" a="1"/>
  <c r="BC339" i="1" s="1"/>
  <c r="BE338" i="1" a="1"/>
  <c r="BE338" i="1" s="1"/>
  <c r="BD338" i="1" a="1"/>
  <c r="BD338" i="1" s="1"/>
  <c r="BC338" i="1"/>
  <c r="BC338" i="1" a="1"/>
  <c r="BE337" i="1" a="1"/>
  <c r="BE337" i="1" s="1"/>
  <c r="BD337" i="1" a="1"/>
  <c r="BD337" i="1" s="1"/>
  <c r="BC337" i="1" a="1"/>
  <c r="BC337" i="1" s="1"/>
  <c r="BE336" i="1" a="1"/>
  <c r="BE336" i="1" s="1"/>
  <c r="BD336" i="1"/>
  <c r="BD336" i="1" a="1"/>
  <c r="BC336" i="1" a="1"/>
  <c r="BC336" i="1" s="1"/>
  <c r="BE335" i="1" a="1"/>
  <c r="BE335" i="1" s="1"/>
  <c r="BD335" i="1" a="1"/>
  <c r="BD335" i="1" s="1"/>
  <c r="BC335" i="1" a="1"/>
  <c r="BC335" i="1" s="1"/>
  <c r="BE334" i="1"/>
  <c r="BE334" i="1" a="1"/>
  <c r="BD334" i="1" a="1"/>
  <c r="BD334" i="1" s="1"/>
  <c r="BC334" i="1" a="1"/>
  <c r="BC334" i="1" s="1"/>
  <c r="BE333" i="1" a="1"/>
  <c r="BE333" i="1" s="1"/>
  <c r="BD333" i="1" a="1"/>
  <c r="BD333" i="1" s="1"/>
  <c r="BC333" i="1"/>
  <c r="BC333" i="1" a="1"/>
  <c r="BE332" i="1" a="1"/>
  <c r="BE332" i="1" s="1"/>
  <c r="BD332" i="1" a="1"/>
  <c r="BD332" i="1" s="1"/>
  <c r="BC332" i="1" a="1"/>
  <c r="BC332" i="1" s="1"/>
  <c r="BE331" i="1" a="1"/>
  <c r="BE331" i="1" s="1"/>
  <c r="BD331" i="1"/>
  <c r="BD331" i="1" a="1"/>
  <c r="BC331" i="1" a="1"/>
  <c r="BC331" i="1" s="1"/>
  <c r="BE330" i="1" a="1"/>
  <c r="BE330" i="1" s="1"/>
  <c r="BD330" i="1" a="1"/>
  <c r="BD330" i="1" s="1"/>
  <c r="BC330" i="1" a="1"/>
  <c r="BC330" i="1" s="1"/>
  <c r="BE329" i="1"/>
  <c r="BE329" i="1" a="1"/>
  <c r="BD329" i="1" a="1"/>
  <c r="BD329" i="1" s="1"/>
  <c r="BC329" i="1" a="1"/>
  <c r="BC329" i="1" s="1"/>
  <c r="BE328" i="1" a="1"/>
  <c r="BE328" i="1" s="1"/>
  <c r="BD328" i="1" a="1"/>
  <c r="BD328" i="1" s="1"/>
  <c r="BC328" i="1"/>
  <c r="BC328" i="1" a="1"/>
  <c r="BE327" i="1" a="1"/>
  <c r="BE327" i="1" s="1"/>
  <c r="BD327" i="1" a="1"/>
  <c r="BD327" i="1" s="1"/>
  <c r="BC327" i="1" a="1"/>
  <c r="BC327" i="1" s="1"/>
  <c r="BE326" i="1" a="1"/>
  <c r="BE326" i="1" s="1"/>
  <c r="BD326" i="1"/>
  <c r="BD326" i="1" a="1"/>
  <c r="BC326" i="1" a="1"/>
  <c r="BC326" i="1" s="1"/>
  <c r="BE325" i="1" a="1"/>
  <c r="BE325" i="1" s="1"/>
  <c r="BD325" i="1" a="1"/>
  <c r="BD325" i="1" s="1"/>
  <c r="BC325" i="1" a="1"/>
  <c r="BC325" i="1" s="1"/>
  <c r="BE324" i="1"/>
  <c r="BE324" i="1" a="1"/>
  <c r="BD324" i="1" a="1"/>
  <c r="BD324" i="1" s="1"/>
  <c r="BC324" i="1" a="1"/>
  <c r="BC324" i="1" s="1"/>
  <c r="BE315" i="1"/>
  <c r="BE315" i="1" a="1"/>
  <c r="BD315" i="1" a="1"/>
  <c r="BD315" i="1" s="1"/>
  <c r="BC315" i="1" a="1"/>
  <c r="BC315" i="1" s="1"/>
  <c r="BE314" i="1"/>
  <c r="BE314" i="1" a="1"/>
  <c r="BD314" i="1" a="1"/>
  <c r="BD314" i="1" s="1"/>
  <c r="BC314" i="1"/>
  <c r="BC314" i="1" a="1"/>
  <c r="BE313" i="1" a="1"/>
  <c r="BE313" i="1" s="1"/>
  <c r="BD313" i="1" a="1"/>
  <c r="BD313" i="1" s="1"/>
  <c r="BC313" i="1"/>
  <c r="BC313" i="1" a="1"/>
  <c r="BE312" i="1" a="1"/>
  <c r="BE312" i="1" s="1"/>
  <c r="BD312" i="1"/>
  <c r="BD312" i="1" a="1"/>
  <c r="BC312" i="1" a="1"/>
  <c r="BC312" i="1" s="1"/>
  <c r="BE311" i="1" a="1"/>
  <c r="BE311" i="1" s="1"/>
  <c r="BD311" i="1"/>
  <c r="BD311" i="1" a="1"/>
  <c r="BC311" i="1" a="1"/>
  <c r="BC311" i="1" s="1"/>
  <c r="BE310" i="1"/>
  <c r="BE310" i="1" a="1"/>
  <c r="BD310" i="1" a="1"/>
  <c r="BD310" i="1" s="1"/>
  <c r="BC310" i="1" a="1"/>
  <c r="BC310" i="1" s="1"/>
  <c r="BE309" i="1"/>
  <c r="BE309" i="1" a="1"/>
  <c r="BD309" i="1" a="1"/>
  <c r="BD309" i="1" s="1"/>
  <c r="BC309" i="1"/>
  <c r="BC309" i="1" a="1"/>
  <c r="BE308" i="1" a="1"/>
  <c r="BE308" i="1" s="1"/>
  <c r="BD308" i="1" a="1"/>
  <c r="BD308" i="1" s="1"/>
  <c r="BC308" i="1"/>
  <c r="BC308" i="1" a="1"/>
  <c r="BE307" i="1" a="1"/>
  <c r="BE307" i="1" s="1"/>
  <c r="BD307" i="1"/>
  <c r="BD307" i="1" a="1"/>
  <c r="BC307" i="1" a="1"/>
  <c r="BC307" i="1" s="1"/>
  <c r="BE306" i="1" a="1"/>
  <c r="BE306" i="1" s="1"/>
  <c r="BD306" i="1"/>
  <c r="BD306" i="1" a="1"/>
  <c r="BC306" i="1" a="1"/>
  <c r="BC306" i="1" s="1"/>
  <c r="BE305" i="1"/>
  <c r="BE305" i="1" a="1"/>
  <c r="BD305" i="1" a="1"/>
  <c r="BD305" i="1" s="1"/>
  <c r="BC305" i="1" a="1"/>
  <c r="BC305" i="1" s="1"/>
  <c r="BE304" i="1"/>
  <c r="BE304" i="1" a="1"/>
  <c r="BD304" i="1" a="1"/>
  <c r="BD304" i="1" s="1"/>
  <c r="BC304" i="1"/>
  <c r="BC304" i="1" a="1"/>
  <c r="BE303" i="1" a="1"/>
  <c r="BE303" i="1" s="1"/>
  <c r="BD303" i="1" a="1"/>
  <c r="BD303" i="1" s="1"/>
  <c r="BC303" i="1"/>
  <c r="BC303" i="1" a="1"/>
  <c r="BE302" i="1" a="1"/>
  <c r="BE302" i="1" s="1"/>
  <c r="BD302" i="1"/>
  <c r="BD302" i="1" a="1"/>
  <c r="BC302" i="1" a="1"/>
  <c r="BC302" i="1" s="1"/>
  <c r="BE301" i="1" a="1"/>
  <c r="BE301" i="1" s="1"/>
  <c r="BD301" i="1"/>
  <c r="BD301" i="1" a="1"/>
  <c r="BC301" i="1" a="1"/>
  <c r="BC301" i="1" s="1"/>
  <c r="BE300" i="1"/>
  <c r="BE300" i="1" a="1"/>
  <c r="BD300" i="1" a="1"/>
  <c r="BD300" i="1" s="1"/>
  <c r="BC300" i="1" a="1"/>
  <c r="BC300" i="1" s="1"/>
  <c r="BE299" i="1"/>
  <c r="BE299" i="1" a="1"/>
  <c r="BD299" i="1" a="1"/>
  <c r="BD299" i="1" s="1"/>
  <c r="BC299" i="1" a="1"/>
  <c r="BC299" i="1" s="1"/>
  <c r="BE298" i="1" a="1"/>
  <c r="BE298" i="1" s="1"/>
  <c r="BD298" i="1" a="1"/>
  <c r="BD298" i="1" s="1"/>
  <c r="BC298" i="1"/>
  <c r="BC298" i="1" a="1"/>
  <c r="BE297" i="1" a="1"/>
  <c r="BE297" i="1" s="1"/>
  <c r="BD297" i="1" a="1"/>
  <c r="BD297" i="1" s="1"/>
  <c r="BC297" i="1" a="1"/>
  <c r="BC297" i="1" s="1"/>
  <c r="BE296" i="1" a="1"/>
  <c r="BE296" i="1" s="1"/>
  <c r="BD296" i="1"/>
  <c r="BD296" i="1" a="1"/>
  <c r="BC296" i="1" a="1"/>
  <c r="BC296" i="1" s="1"/>
  <c r="BE295" i="1" a="1"/>
  <c r="BE295" i="1" s="1"/>
  <c r="BD295" i="1" a="1"/>
  <c r="BD295" i="1" s="1"/>
  <c r="BC295" i="1" a="1"/>
  <c r="BC295" i="1" s="1"/>
  <c r="BE294" i="1"/>
  <c r="BE294" i="1" a="1"/>
  <c r="BD294" i="1" a="1"/>
  <c r="BD294" i="1" s="1"/>
  <c r="BC294" i="1" a="1"/>
  <c r="BC294" i="1" s="1"/>
  <c r="BE293" i="1" a="1"/>
  <c r="BE293" i="1" s="1"/>
  <c r="BD293" i="1" a="1"/>
  <c r="BD293" i="1" s="1"/>
  <c r="BC293" i="1"/>
  <c r="BC293" i="1" a="1"/>
  <c r="BE292" i="1" a="1"/>
  <c r="BE292" i="1" s="1"/>
  <c r="BD292" i="1" a="1"/>
  <c r="BD292" i="1" s="1"/>
  <c r="BC292" i="1" a="1"/>
  <c r="BC292" i="1" s="1"/>
  <c r="BE291" i="1" a="1"/>
  <c r="BE291" i="1" s="1"/>
  <c r="BD291" i="1"/>
  <c r="BD291" i="1" a="1"/>
  <c r="BC291" i="1" a="1"/>
  <c r="BC291" i="1" s="1"/>
  <c r="BE290" i="1" a="1"/>
  <c r="BE290" i="1" s="1"/>
  <c r="BD290" i="1" a="1"/>
  <c r="BD290" i="1" s="1"/>
  <c r="BC290" i="1" a="1"/>
  <c r="BC290" i="1" s="1"/>
  <c r="BE289" i="1"/>
  <c r="BE289" i="1" a="1"/>
  <c r="BD289" i="1" a="1"/>
  <c r="BD289" i="1" s="1"/>
  <c r="BC289" i="1" a="1"/>
  <c r="BC289" i="1" s="1"/>
  <c r="BE288" i="1" a="1"/>
  <c r="BE288" i="1" s="1"/>
  <c r="BD288" i="1" a="1"/>
  <c r="BD288" i="1" s="1"/>
  <c r="BC288" i="1"/>
  <c r="BC288" i="1" a="1"/>
  <c r="BE287" i="1" a="1"/>
  <c r="BE287" i="1" s="1"/>
  <c r="BD287" i="1" a="1"/>
  <c r="BD287" i="1" s="1"/>
  <c r="BC287" i="1" a="1"/>
  <c r="BC287" i="1" s="1"/>
  <c r="BE286" i="1" a="1"/>
  <c r="BE286" i="1" s="1"/>
  <c r="BD286" i="1"/>
  <c r="BD286" i="1" a="1"/>
  <c r="BC286" i="1" a="1"/>
  <c r="BC286" i="1" s="1"/>
  <c r="BE285" i="1" a="1"/>
  <c r="BE285" i="1" s="1"/>
  <c r="BD285" i="1" a="1"/>
  <c r="BD285" i="1" s="1"/>
  <c r="BC285" i="1" a="1"/>
  <c r="BC285" i="1" s="1"/>
  <c r="BE284" i="1"/>
  <c r="BE284" i="1" a="1"/>
  <c r="BD284" i="1" a="1"/>
  <c r="BD284" i="1" s="1"/>
  <c r="BC284" i="1" a="1"/>
  <c r="BC284" i="1" s="1"/>
  <c r="BE283" i="1" a="1"/>
  <c r="BE283" i="1" s="1"/>
  <c r="BD283" i="1" a="1"/>
  <c r="BD283" i="1" s="1"/>
  <c r="BC283" i="1"/>
  <c r="BC283" i="1" a="1"/>
  <c r="BE282" i="1" a="1"/>
  <c r="BE282" i="1" s="1"/>
  <c r="BD282" i="1" a="1"/>
  <c r="BD282" i="1" s="1"/>
  <c r="BC282" i="1" a="1"/>
  <c r="BC282" i="1" s="1"/>
  <c r="BE281" i="1" a="1"/>
  <c r="BE281" i="1" s="1"/>
  <c r="BD281" i="1"/>
  <c r="BD281" i="1" a="1"/>
  <c r="BC281" i="1" a="1"/>
  <c r="BC281" i="1" s="1"/>
  <c r="BE280" i="1" a="1"/>
  <c r="BE280" i="1" s="1"/>
  <c r="BD280" i="1" a="1"/>
  <c r="BD280" i="1" s="1"/>
  <c r="BC280" i="1" a="1"/>
  <c r="BC280" i="1" s="1"/>
  <c r="BE279" i="1"/>
  <c r="BE279" i="1" a="1"/>
  <c r="BD279" i="1" a="1"/>
  <c r="BD279" i="1" s="1"/>
  <c r="BC279" i="1" a="1"/>
  <c r="BC279" i="1" s="1"/>
  <c r="BE270" i="1" a="1"/>
  <c r="BE270" i="1" s="1"/>
  <c r="BD270" i="1" a="1"/>
  <c r="BD270" i="1" s="1"/>
  <c r="BC270" i="1"/>
  <c r="BC270" i="1" a="1"/>
  <c r="BE269" i="1"/>
  <c r="BE269" i="1" a="1"/>
  <c r="BD269" i="1" a="1"/>
  <c r="BD269" i="1" s="1"/>
  <c r="BC269" i="1" a="1"/>
  <c r="BC269" i="1" s="1"/>
  <c r="BE268" i="1" a="1"/>
  <c r="BE268" i="1" s="1"/>
  <c r="BD268" i="1"/>
  <c r="BD268" i="1" a="1"/>
  <c r="BC268" i="1"/>
  <c r="BC268" i="1" a="1"/>
  <c r="BE267" i="1" a="1"/>
  <c r="BE267" i="1" s="1"/>
  <c r="BD267" i="1" a="1"/>
  <c r="BD267" i="1" s="1"/>
  <c r="BC267" i="1" a="1"/>
  <c r="BC267" i="1" s="1"/>
  <c r="BE266" i="1"/>
  <c r="BE266" i="1" a="1"/>
  <c r="BD266" i="1" a="1"/>
  <c r="BD266" i="1" s="1"/>
  <c r="BC266" i="1" a="1"/>
  <c r="BC266" i="1" s="1"/>
  <c r="BE265" i="1" a="1"/>
  <c r="BE265" i="1" s="1"/>
  <c r="BD265" i="1" a="1"/>
  <c r="BD265" i="1" s="1"/>
  <c r="BC265" i="1"/>
  <c r="BC265" i="1" a="1"/>
  <c r="BE264" i="1" a="1"/>
  <c r="BE264" i="1" s="1"/>
  <c r="BD264" i="1" a="1"/>
  <c r="BD264" i="1" s="1"/>
  <c r="BC264" i="1" a="1"/>
  <c r="BC264" i="1" s="1"/>
  <c r="BE263" i="1" a="1"/>
  <c r="BE263" i="1" s="1"/>
  <c r="BD263" i="1"/>
  <c r="BD263" i="1" a="1"/>
  <c r="BC263" i="1" a="1"/>
  <c r="BC263" i="1" s="1"/>
  <c r="BE262" i="1" a="1"/>
  <c r="BE262" i="1" s="1"/>
  <c r="BD262" i="1" a="1"/>
  <c r="BD262" i="1" s="1"/>
  <c r="BC262" i="1" a="1"/>
  <c r="BC262" i="1" s="1"/>
  <c r="BE261" i="1"/>
  <c r="BE261" i="1" a="1"/>
  <c r="BD261" i="1" a="1"/>
  <c r="BD261" i="1" s="1"/>
  <c r="BC261" i="1" a="1"/>
  <c r="BC261" i="1" s="1"/>
  <c r="BE260" i="1" a="1"/>
  <c r="BE260" i="1" s="1"/>
  <c r="BD260" i="1" a="1"/>
  <c r="BD260" i="1" s="1"/>
  <c r="BC260" i="1"/>
  <c r="BC260" i="1" a="1"/>
  <c r="BE259" i="1" a="1"/>
  <c r="BE259" i="1" s="1"/>
  <c r="BD259" i="1" a="1"/>
  <c r="BD259" i="1" s="1"/>
  <c r="BC259" i="1" a="1"/>
  <c r="BC259" i="1" s="1"/>
  <c r="BE258" i="1" a="1"/>
  <c r="BE258" i="1" s="1"/>
  <c r="BD258" i="1"/>
  <c r="BD258" i="1" a="1"/>
  <c r="BC258" i="1" a="1"/>
  <c r="BC258" i="1" s="1"/>
  <c r="BE257" i="1" a="1"/>
  <c r="BE257" i="1" s="1"/>
  <c r="BD257" i="1" a="1"/>
  <c r="BD257" i="1" s="1"/>
  <c r="BC257" i="1" a="1"/>
  <c r="BC257" i="1" s="1"/>
  <c r="BE256" i="1"/>
  <c r="BE256" i="1" a="1"/>
  <c r="BD256" i="1" a="1"/>
  <c r="BD256" i="1" s="1"/>
  <c r="BC256" i="1" a="1"/>
  <c r="BC256" i="1" s="1"/>
  <c r="BE255" i="1" a="1"/>
  <c r="BE255" i="1" s="1"/>
  <c r="BD255" i="1" a="1"/>
  <c r="BD255" i="1" s="1"/>
  <c r="BC255" i="1"/>
  <c r="BC255" i="1" a="1"/>
  <c r="BE254" i="1" a="1"/>
  <c r="BE254" i="1" s="1"/>
  <c r="BD254" i="1" a="1"/>
  <c r="BD254" i="1" s="1"/>
  <c r="BC254" i="1" a="1"/>
  <c r="BC254" i="1" s="1"/>
  <c r="BE253" i="1" a="1"/>
  <c r="BE253" i="1" s="1"/>
  <c r="BD253" i="1"/>
  <c r="BD253" i="1" a="1"/>
  <c r="BC253" i="1" a="1"/>
  <c r="BC253" i="1" s="1"/>
  <c r="BE252" i="1" a="1"/>
  <c r="BE252" i="1" s="1"/>
  <c r="BD252" i="1" a="1"/>
  <c r="BD252" i="1" s="1"/>
  <c r="BC252" i="1" a="1"/>
  <c r="BC252" i="1" s="1"/>
  <c r="BE251" i="1"/>
  <c r="BE251" i="1" a="1"/>
  <c r="BD251" i="1" a="1"/>
  <c r="BD251" i="1" s="1"/>
  <c r="BC251" i="1" a="1"/>
  <c r="BC251" i="1" s="1"/>
  <c r="BE250" i="1" a="1"/>
  <c r="BE250" i="1" s="1"/>
  <c r="BD250" i="1" a="1"/>
  <c r="BD250" i="1" s="1"/>
  <c r="BC250" i="1"/>
  <c r="BC250" i="1" a="1"/>
  <c r="BE249" i="1" a="1"/>
  <c r="BE249" i="1" s="1"/>
  <c r="BD249" i="1" a="1"/>
  <c r="BD249" i="1" s="1"/>
  <c r="BC249" i="1" a="1"/>
  <c r="BC249" i="1" s="1"/>
  <c r="BE248" i="1" a="1"/>
  <c r="BE248" i="1" s="1"/>
  <c r="BD248" i="1"/>
  <c r="BD248" i="1" a="1"/>
  <c r="BC248" i="1" a="1"/>
  <c r="BC248" i="1" s="1"/>
  <c r="BE247" i="1" a="1"/>
  <c r="BE247" i="1" s="1"/>
  <c r="BD247" i="1" a="1"/>
  <c r="BD247" i="1" s="1"/>
  <c r="BC247" i="1" a="1"/>
  <c r="BC247" i="1" s="1"/>
  <c r="BE246" i="1"/>
  <c r="BE246" i="1" a="1"/>
  <c r="BD246" i="1" a="1"/>
  <c r="BD246" i="1" s="1"/>
  <c r="BC246" i="1" a="1"/>
  <c r="BC246" i="1" s="1"/>
  <c r="BE245" i="1" a="1"/>
  <c r="BE245" i="1" s="1"/>
  <c r="BD245" i="1" a="1"/>
  <c r="BD245" i="1" s="1"/>
  <c r="BC245" i="1"/>
  <c r="BC245" i="1" a="1"/>
  <c r="BE244" i="1" a="1"/>
  <c r="BE244" i="1" s="1"/>
  <c r="BD244" i="1" a="1"/>
  <c r="BD244" i="1" s="1"/>
  <c r="BC244" i="1" a="1"/>
  <c r="BC244" i="1" s="1"/>
  <c r="BE243" i="1" a="1"/>
  <c r="BE243" i="1" s="1"/>
  <c r="BD243" i="1"/>
  <c r="BD243" i="1" a="1"/>
  <c r="BC243" i="1" a="1"/>
  <c r="BC243" i="1" s="1"/>
  <c r="BE242" i="1" a="1"/>
  <c r="BE242" i="1" s="1"/>
  <c r="BD242" i="1" a="1"/>
  <c r="BD242" i="1" s="1"/>
  <c r="BC242" i="1" a="1"/>
  <c r="BC242" i="1" s="1"/>
  <c r="BE241" i="1"/>
  <c r="BE241" i="1" a="1"/>
  <c r="BD241" i="1" a="1"/>
  <c r="BD241" i="1" s="1"/>
  <c r="BC241" i="1" a="1"/>
  <c r="BC241" i="1" s="1"/>
  <c r="BE240" i="1" a="1"/>
  <c r="BE240" i="1" s="1"/>
  <c r="BD240" i="1" a="1"/>
  <c r="BD240" i="1" s="1"/>
  <c r="BC240" i="1"/>
  <c r="BC240" i="1" a="1"/>
  <c r="BE239" i="1" a="1"/>
  <c r="BE239" i="1" s="1"/>
  <c r="BD239" i="1" a="1"/>
  <c r="BD239" i="1" s="1"/>
  <c r="BC239" i="1" a="1"/>
  <c r="BC239" i="1" s="1"/>
  <c r="BE238" i="1" a="1"/>
  <c r="BE238" i="1" s="1"/>
  <c r="BD238" i="1"/>
  <c r="BD238" i="1" a="1"/>
  <c r="BC238" i="1" a="1"/>
  <c r="BC238" i="1" s="1"/>
  <c r="BE237" i="1" a="1"/>
  <c r="BE237" i="1" s="1"/>
  <c r="BD237" i="1" a="1"/>
  <c r="BD237" i="1" s="1"/>
  <c r="BC237" i="1" a="1"/>
  <c r="BC237" i="1" s="1"/>
  <c r="BE236" i="1"/>
  <c r="BE236" i="1" a="1"/>
  <c r="BD236" i="1" a="1"/>
  <c r="BD236" i="1" s="1"/>
  <c r="BC236" i="1" a="1"/>
  <c r="BC236" i="1" s="1"/>
  <c r="BE235" i="1" a="1"/>
  <c r="BE235" i="1" s="1"/>
  <c r="BD235" i="1" a="1"/>
  <c r="BD235" i="1" s="1"/>
  <c r="BC235" i="1"/>
  <c r="BC235" i="1" a="1"/>
  <c r="BE234" i="1" a="1"/>
  <c r="BE234" i="1" s="1"/>
  <c r="BD234" i="1" a="1"/>
  <c r="BD234" i="1" s="1"/>
  <c r="BC234" i="1" a="1"/>
  <c r="BC234" i="1" s="1"/>
  <c r="BE225" i="1" a="1"/>
  <c r="BE225" i="1" s="1"/>
  <c r="BD225" i="1" a="1"/>
  <c r="BD225" i="1" s="1"/>
  <c r="BC225" i="1" a="1"/>
  <c r="BC225" i="1" s="1"/>
  <c r="BE224" i="1" a="1"/>
  <c r="BE224" i="1" s="1"/>
  <c r="BD224" i="1" a="1"/>
  <c r="BD224" i="1" s="1"/>
  <c r="BC224" i="1" a="1"/>
  <c r="BC224" i="1" s="1"/>
  <c r="BE223" i="1" a="1"/>
  <c r="BE223" i="1" s="1"/>
  <c r="BD223" i="1" a="1"/>
  <c r="BD223" i="1" s="1"/>
  <c r="BC223" i="1" a="1"/>
  <c r="BC223" i="1" s="1"/>
  <c r="BE222" i="1" a="1"/>
  <c r="BE222" i="1" s="1"/>
  <c r="BD222" i="1" a="1"/>
  <c r="BD222" i="1" s="1"/>
  <c r="BC222" i="1" a="1"/>
  <c r="BC222" i="1" s="1"/>
  <c r="BE221" i="1" a="1"/>
  <c r="BE221" i="1" s="1"/>
  <c r="BD221" i="1" a="1"/>
  <c r="BD221" i="1" s="1"/>
  <c r="BC221" i="1" a="1"/>
  <c r="BC221" i="1" s="1"/>
  <c r="BE220" i="1" a="1"/>
  <c r="BE220" i="1" s="1"/>
  <c r="BD220" i="1" a="1"/>
  <c r="BD220" i="1" s="1"/>
  <c r="BC220" i="1" a="1"/>
  <c r="BC220" i="1" s="1"/>
  <c r="BE219" i="1" a="1"/>
  <c r="BE219" i="1" s="1"/>
  <c r="BD219" i="1" a="1"/>
  <c r="BD219" i="1" s="1"/>
  <c r="BC219" i="1" a="1"/>
  <c r="BC219" i="1" s="1"/>
  <c r="BE218" i="1" a="1"/>
  <c r="BE218" i="1" s="1"/>
  <c r="BD218" i="1" a="1"/>
  <c r="BD218" i="1" s="1"/>
  <c r="BC218" i="1" a="1"/>
  <c r="BC218" i="1" s="1"/>
  <c r="BE217" i="1" a="1"/>
  <c r="BE217" i="1" s="1"/>
  <c r="BD217" i="1" a="1"/>
  <c r="BD217" i="1" s="1"/>
  <c r="BC217" i="1" a="1"/>
  <c r="BC217" i="1" s="1"/>
  <c r="BE216" i="1" a="1"/>
  <c r="BE216" i="1" s="1"/>
  <c r="BD216" i="1" a="1"/>
  <c r="BD216" i="1" s="1"/>
  <c r="BC216" i="1" a="1"/>
  <c r="BC216" i="1" s="1"/>
  <c r="BE215" i="1" a="1"/>
  <c r="BE215" i="1" s="1"/>
  <c r="BD215" i="1" a="1"/>
  <c r="BD215" i="1" s="1"/>
  <c r="BC215" i="1" a="1"/>
  <c r="BC215" i="1" s="1"/>
  <c r="BE214" i="1" a="1"/>
  <c r="BE214" i="1" s="1"/>
  <c r="BD214" i="1" a="1"/>
  <c r="BD214" i="1" s="1"/>
  <c r="BC214" i="1" a="1"/>
  <c r="BC214" i="1" s="1"/>
  <c r="BE213" i="1" a="1"/>
  <c r="BE213" i="1" s="1"/>
  <c r="BD213" i="1" a="1"/>
  <c r="BD213" i="1" s="1"/>
  <c r="BC213" i="1" a="1"/>
  <c r="BC213" i="1" s="1"/>
  <c r="BE212" i="1" a="1"/>
  <c r="BE212" i="1" s="1"/>
  <c r="BD212" i="1" a="1"/>
  <c r="BD212" i="1" s="1"/>
  <c r="BC212" i="1" a="1"/>
  <c r="BC212" i="1" s="1"/>
  <c r="BE211" i="1" a="1"/>
  <c r="BE211" i="1" s="1"/>
  <c r="BD211" i="1" a="1"/>
  <c r="BD211" i="1" s="1"/>
  <c r="BC211" i="1" a="1"/>
  <c r="BC211" i="1" s="1"/>
  <c r="BE210" i="1" a="1"/>
  <c r="BE210" i="1" s="1"/>
  <c r="BD210" i="1" a="1"/>
  <c r="BD210" i="1" s="1"/>
  <c r="BC210" i="1" a="1"/>
  <c r="BC210" i="1" s="1"/>
  <c r="BE209" i="1" a="1"/>
  <c r="BE209" i="1" s="1"/>
  <c r="BD209" i="1" a="1"/>
  <c r="BD209" i="1" s="1"/>
  <c r="BC209" i="1" a="1"/>
  <c r="BC209" i="1" s="1"/>
  <c r="BE208" i="1" a="1"/>
  <c r="BE208" i="1" s="1"/>
  <c r="BD208" i="1" a="1"/>
  <c r="BD208" i="1" s="1"/>
  <c r="BC208" i="1" a="1"/>
  <c r="BC208" i="1" s="1"/>
  <c r="BE207" i="1" a="1"/>
  <c r="BE207" i="1" s="1"/>
  <c r="BD207" i="1" a="1"/>
  <c r="BD207" i="1" s="1"/>
  <c r="BC207" i="1" a="1"/>
  <c r="BC207" i="1" s="1"/>
  <c r="BE206" i="1" a="1"/>
  <c r="BE206" i="1" s="1"/>
  <c r="BD206" i="1" a="1"/>
  <c r="BD206" i="1" s="1"/>
  <c r="BC206" i="1" a="1"/>
  <c r="BC206" i="1" s="1"/>
  <c r="BE205" i="1" a="1"/>
  <c r="BE205" i="1" s="1"/>
  <c r="BD205" i="1" a="1"/>
  <c r="BD205" i="1" s="1"/>
  <c r="BC205" i="1" a="1"/>
  <c r="BC205" i="1" s="1"/>
  <c r="BE204" i="1" a="1"/>
  <c r="BE204" i="1" s="1"/>
  <c r="BD204" i="1" a="1"/>
  <c r="BD204" i="1" s="1"/>
  <c r="BC204" i="1" a="1"/>
  <c r="BC204" i="1" s="1"/>
  <c r="BE203" i="1" a="1"/>
  <c r="BE203" i="1" s="1"/>
  <c r="BD203" i="1" a="1"/>
  <c r="BD203" i="1" s="1"/>
  <c r="BC203" i="1" a="1"/>
  <c r="BC203" i="1" s="1"/>
  <c r="BE202" i="1" a="1"/>
  <c r="BE202" i="1" s="1"/>
  <c r="BD202" i="1" a="1"/>
  <c r="BD202" i="1" s="1"/>
  <c r="BC202" i="1" a="1"/>
  <c r="BC202" i="1" s="1"/>
  <c r="BE201" i="1" a="1"/>
  <c r="BE201" i="1" s="1"/>
  <c r="BD201" i="1" a="1"/>
  <c r="BD201" i="1" s="1"/>
  <c r="BC201" i="1" a="1"/>
  <c r="BC201" i="1" s="1"/>
  <c r="BE200" i="1" a="1"/>
  <c r="BE200" i="1" s="1"/>
  <c r="BD200" i="1" a="1"/>
  <c r="BD200" i="1" s="1"/>
  <c r="BC200" i="1" a="1"/>
  <c r="BC200" i="1" s="1"/>
  <c r="BE199" i="1" a="1"/>
  <c r="BE199" i="1" s="1"/>
  <c r="BD199" i="1" a="1"/>
  <c r="BD199" i="1" s="1"/>
  <c r="BC199" i="1" a="1"/>
  <c r="BC199" i="1" s="1"/>
  <c r="BE198" i="1" a="1"/>
  <c r="BE198" i="1" s="1"/>
  <c r="BD198" i="1" a="1"/>
  <c r="BD198" i="1" s="1"/>
  <c r="BC198" i="1" a="1"/>
  <c r="BC198" i="1" s="1"/>
  <c r="BE197" i="1" a="1"/>
  <c r="BE197" i="1" s="1"/>
  <c r="BD197" i="1" a="1"/>
  <c r="BD197" i="1" s="1"/>
  <c r="BC197" i="1" a="1"/>
  <c r="BC197" i="1" s="1"/>
  <c r="BE196" i="1" a="1"/>
  <c r="BE196" i="1" s="1"/>
  <c r="BD196" i="1" a="1"/>
  <c r="BD196" i="1" s="1"/>
  <c r="BC196" i="1" a="1"/>
  <c r="BC196" i="1" s="1"/>
  <c r="BE195" i="1" a="1"/>
  <c r="BE195" i="1" s="1"/>
  <c r="BD195" i="1" a="1"/>
  <c r="BD195" i="1" s="1"/>
  <c r="BC195" i="1" a="1"/>
  <c r="BC195" i="1" s="1"/>
  <c r="BE194" i="1" a="1"/>
  <c r="BE194" i="1" s="1"/>
  <c r="BD194" i="1" a="1"/>
  <c r="BD194" i="1" s="1"/>
  <c r="BC194" i="1" a="1"/>
  <c r="BC194" i="1" s="1"/>
  <c r="BE193" i="1" a="1"/>
  <c r="BE193" i="1" s="1"/>
  <c r="BD193" i="1" a="1"/>
  <c r="BD193" i="1" s="1"/>
  <c r="BC193" i="1" a="1"/>
  <c r="BC193" i="1" s="1"/>
  <c r="BE192" i="1" a="1"/>
  <c r="BE192" i="1" s="1"/>
  <c r="BD192" i="1" a="1"/>
  <c r="BD192" i="1" s="1"/>
  <c r="BC192" i="1" a="1"/>
  <c r="BC192" i="1" s="1"/>
  <c r="BE191" i="1" a="1"/>
  <c r="BE191" i="1" s="1"/>
  <c r="BD191" i="1" a="1"/>
  <c r="BD191" i="1" s="1"/>
  <c r="BC191" i="1" a="1"/>
  <c r="BC191" i="1" s="1"/>
  <c r="BE190" i="1" a="1"/>
  <c r="BE190" i="1" s="1"/>
  <c r="BD190" i="1" a="1"/>
  <c r="BD190" i="1" s="1"/>
  <c r="BC190" i="1" a="1"/>
  <c r="BC190" i="1" s="1"/>
  <c r="BE189" i="1" a="1"/>
  <c r="BE189" i="1" s="1"/>
  <c r="BD189" i="1" a="1"/>
  <c r="BD189" i="1" s="1"/>
  <c r="BC189" i="1" a="1"/>
  <c r="BC189" i="1" s="1"/>
  <c r="BE180" i="1" a="1"/>
  <c r="BE180" i="1" s="1"/>
  <c r="BD180" i="1" a="1"/>
  <c r="BD180" i="1" s="1"/>
  <c r="BC180" i="1" a="1"/>
  <c r="BC180" i="1" s="1"/>
  <c r="BE179" i="1" a="1"/>
  <c r="BE179" i="1" s="1"/>
  <c r="BD179" i="1" a="1"/>
  <c r="BD179" i="1" s="1"/>
  <c r="BC179" i="1" a="1"/>
  <c r="BC179" i="1" s="1"/>
  <c r="BE178" i="1" a="1"/>
  <c r="BE178" i="1" s="1"/>
  <c r="BD178" i="1" a="1"/>
  <c r="BD178" i="1" s="1"/>
  <c r="BC178" i="1" a="1"/>
  <c r="BC178" i="1" s="1"/>
  <c r="BE177" i="1" a="1"/>
  <c r="BE177" i="1" s="1"/>
  <c r="BD177" i="1" a="1"/>
  <c r="BD177" i="1" s="1"/>
  <c r="BC177" i="1" a="1"/>
  <c r="BC177" i="1" s="1"/>
  <c r="BE176" i="1" a="1"/>
  <c r="BE176" i="1" s="1"/>
  <c r="BD176" i="1" a="1"/>
  <c r="BD176" i="1" s="1"/>
  <c r="BC176" i="1" a="1"/>
  <c r="BC176" i="1" s="1"/>
  <c r="BE175" i="1" a="1"/>
  <c r="BE175" i="1" s="1"/>
  <c r="BD175" i="1" a="1"/>
  <c r="BD175" i="1" s="1"/>
  <c r="BC175" i="1" a="1"/>
  <c r="BC175" i="1" s="1"/>
  <c r="BE174" i="1" a="1"/>
  <c r="BE174" i="1" s="1"/>
  <c r="BD174" i="1" a="1"/>
  <c r="BD174" i="1" s="1"/>
  <c r="BC174" i="1" a="1"/>
  <c r="BC174" i="1" s="1"/>
  <c r="BE173" i="1" a="1"/>
  <c r="BE173" i="1" s="1"/>
  <c r="BD173" i="1" a="1"/>
  <c r="BD173" i="1" s="1"/>
  <c r="BC173" i="1" a="1"/>
  <c r="BC173" i="1" s="1"/>
  <c r="BE172" i="1" a="1"/>
  <c r="BE172" i="1" s="1"/>
  <c r="BD172" i="1" a="1"/>
  <c r="BD172" i="1" s="1"/>
  <c r="BC172" i="1" a="1"/>
  <c r="BC172" i="1" s="1"/>
  <c r="BE171" i="1" a="1"/>
  <c r="BE171" i="1" s="1"/>
  <c r="BD171" i="1" a="1"/>
  <c r="BD171" i="1" s="1"/>
  <c r="BC171" i="1" a="1"/>
  <c r="BC171" i="1" s="1"/>
  <c r="BE170" i="1" a="1"/>
  <c r="BE170" i="1" s="1"/>
  <c r="BD170" i="1" a="1"/>
  <c r="BD170" i="1" s="1"/>
  <c r="BC170" i="1" a="1"/>
  <c r="BC170" i="1" s="1"/>
  <c r="BE169" i="1" a="1"/>
  <c r="BE169" i="1" s="1"/>
  <c r="BD169" i="1" a="1"/>
  <c r="BD169" i="1" s="1"/>
  <c r="BC169" i="1" a="1"/>
  <c r="BC169" i="1" s="1"/>
  <c r="BE168" i="1" a="1"/>
  <c r="BE168" i="1" s="1"/>
  <c r="BD168" i="1" a="1"/>
  <c r="BD168" i="1" s="1"/>
  <c r="BC168" i="1"/>
  <c r="BC168" i="1" a="1"/>
  <c r="BE167" i="1" a="1"/>
  <c r="BE167" i="1" s="1"/>
  <c r="BD167" i="1" a="1"/>
  <c r="BD167" i="1" s="1"/>
  <c r="BC167" i="1" a="1"/>
  <c r="BC167" i="1" s="1"/>
  <c r="BE166" i="1" a="1"/>
  <c r="BE166" i="1" s="1"/>
  <c r="BD166" i="1" a="1"/>
  <c r="BD166" i="1" s="1"/>
  <c r="BC166" i="1" a="1"/>
  <c r="BC166" i="1" s="1"/>
  <c r="BE165" i="1" a="1"/>
  <c r="BE165" i="1" s="1"/>
  <c r="BD165" i="1" a="1"/>
  <c r="BD165" i="1" s="1"/>
  <c r="BC165" i="1" a="1"/>
  <c r="BC165" i="1" s="1"/>
  <c r="BE164" i="1"/>
  <c r="BE164" i="1" a="1"/>
  <c r="BD164" i="1" a="1"/>
  <c r="BD164" i="1" s="1"/>
  <c r="BC164" i="1" a="1"/>
  <c r="BC164" i="1" s="1"/>
  <c r="BE163" i="1" a="1"/>
  <c r="BE163" i="1" s="1"/>
  <c r="BD163" i="1" a="1"/>
  <c r="BD163" i="1" s="1"/>
  <c r="BC163" i="1"/>
  <c r="BC163" i="1" a="1"/>
  <c r="BE162" i="1" a="1"/>
  <c r="BE162" i="1" s="1"/>
  <c r="BD162" i="1" a="1"/>
  <c r="BD162" i="1" s="1"/>
  <c r="BC162" i="1" a="1"/>
  <c r="BC162" i="1" s="1"/>
  <c r="BE161" i="1" a="1"/>
  <c r="BE161" i="1" s="1"/>
  <c r="BD161" i="1"/>
  <c r="BD161" i="1" a="1"/>
  <c r="BC161" i="1" a="1"/>
  <c r="BC161" i="1" s="1"/>
  <c r="BE160" i="1" a="1"/>
  <c r="BE160" i="1" s="1"/>
  <c r="BD160" i="1" a="1"/>
  <c r="BD160" i="1" s="1"/>
  <c r="BC160" i="1" a="1"/>
  <c r="BC160" i="1" s="1"/>
  <c r="BE159" i="1" a="1"/>
  <c r="BE159" i="1" s="1"/>
  <c r="BD159" i="1" a="1"/>
  <c r="BD159" i="1" s="1"/>
  <c r="BC159" i="1" a="1"/>
  <c r="BC159" i="1" s="1"/>
  <c r="BE158" i="1" a="1"/>
  <c r="BE158" i="1" s="1"/>
  <c r="BD158" i="1" a="1"/>
  <c r="BD158" i="1" s="1"/>
  <c r="BC158" i="1"/>
  <c r="BC158" i="1" a="1"/>
  <c r="BE157" i="1" a="1"/>
  <c r="BE157" i="1" s="1"/>
  <c r="BD157" i="1" a="1"/>
  <c r="BD157" i="1" s="1"/>
  <c r="BC157" i="1" a="1"/>
  <c r="BC157" i="1" s="1"/>
  <c r="BE156" i="1" a="1"/>
  <c r="BE156" i="1" s="1"/>
  <c r="BD156" i="1" a="1"/>
  <c r="BD156" i="1" s="1"/>
  <c r="BC156" i="1" a="1"/>
  <c r="BC156" i="1" s="1"/>
  <c r="BE155" i="1" a="1"/>
  <c r="BE155" i="1" s="1"/>
  <c r="BD155" i="1" a="1"/>
  <c r="BD155" i="1" s="1"/>
  <c r="BC155" i="1" a="1"/>
  <c r="BC155" i="1" s="1"/>
  <c r="BE154" i="1" a="1"/>
  <c r="BE154" i="1" s="1"/>
  <c r="BD154" i="1" a="1"/>
  <c r="BD154" i="1" s="1"/>
  <c r="BC154" i="1" a="1"/>
  <c r="BC154" i="1" s="1"/>
  <c r="BE153" i="1" a="1"/>
  <c r="BE153" i="1" s="1"/>
  <c r="BD153" i="1" a="1"/>
  <c r="BD153" i="1" s="1"/>
  <c r="BC153" i="1" a="1"/>
  <c r="BC153" i="1" s="1"/>
  <c r="BE152" i="1" a="1"/>
  <c r="BE152" i="1" s="1"/>
  <c r="BD152" i="1" a="1"/>
  <c r="BD152" i="1" s="1"/>
  <c r="BC152" i="1"/>
  <c r="BC152" i="1" a="1"/>
  <c r="BE151" i="1"/>
  <c r="BE151" i="1" a="1"/>
  <c r="BD151" i="1" a="1"/>
  <c r="BD151" i="1" s="1"/>
  <c r="BC151" i="1" a="1"/>
  <c r="BC151" i="1" s="1"/>
  <c r="BE150" i="1" a="1"/>
  <c r="BE150" i="1" s="1"/>
  <c r="BD150" i="1" a="1"/>
  <c r="BD150" i="1" s="1"/>
  <c r="BC150" i="1" a="1"/>
  <c r="BC150" i="1" s="1"/>
  <c r="BE149" i="1" a="1"/>
  <c r="BE149" i="1" s="1"/>
  <c r="BD149" i="1" a="1"/>
  <c r="BD149" i="1" s="1"/>
  <c r="BC149" i="1" a="1"/>
  <c r="BC149" i="1" s="1"/>
  <c r="BE148" i="1" a="1"/>
  <c r="BE148" i="1" s="1"/>
  <c r="BD148" i="1"/>
  <c r="BD148" i="1" a="1"/>
  <c r="BC148" i="1" a="1"/>
  <c r="BC148" i="1" s="1"/>
  <c r="BE147" i="1" a="1"/>
  <c r="BE147" i="1" s="1"/>
  <c r="BD147" i="1" a="1"/>
  <c r="BD147" i="1" s="1"/>
  <c r="BC147" i="1" a="1"/>
  <c r="BC147" i="1" s="1"/>
  <c r="BE146" i="1" a="1"/>
  <c r="BE146" i="1" s="1"/>
  <c r="BD146" i="1" a="1"/>
  <c r="BD146" i="1" s="1"/>
  <c r="BC146" i="1" a="1"/>
  <c r="BC146" i="1" s="1"/>
  <c r="BE145" i="1" a="1"/>
  <c r="BE145" i="1" s="1"/>
  <c r="BD145" i="1" a="1"/>
  <c r="BD145" i="1" s="1"/>
  <c r="BC145" i="1"/>
  <c r="BC145" i="1" a="1"/>
  <c r="BE144" i="1"/>
  <c r="BE144" i="1" a="1"/>
  <c r="BD144" i="1" a="1"/>
  <c r="BD144" i="1" s="1"/>
  <c r="BC144" i="1" a="1"/>
  <c r="BC144" i="1" s="1"/>
  <c r="BE135" i="1" a="1"/>
  <c r="BE135" i="1" s="1"/>
  <c r="BD135" i="1" a="1"/>
  <c r="BD135" i="1" s="1"/>
  <c r="BC135" i="1" a="1"/>
  <c r="BC135" i="1" s="1"/>
  <c r="BE134" i="1"/>
  <c r="BE134" i="1" a="1"/>
  <c r="BD134" i="1" a="1"/>
  <c r="BD134" i="1" s="1"/>
  <c r="BC134" i="1" a="1"/>
  <c r="BC134" i="1" s="1"/>
  <c r="BE133" i="1" a="1"/>
  <c r="BE133" i="1" s="1"/>
  <c r="BD133" i="1" a="1"/>
  <c r="BD133" i="1" s="1"/>
  <c r="BC133" i="1"/>
  <c r="BC133" i="1" a="1"/>
  <c r="BE132" i="1" a="1"/>
  <c r="BE132" i="1" s="1"/>
  <c r="BD132" i="1" a="1"/>
  <c r="BD132" i="1" s="1"/>
  <c r="BC132" i="1" a="1"/>
  <c r="BC132" i="1" s="1"/>
  <c r="BE131" i="1" a="1"/>
  <c r="BE131" i="1" s="1"/>
  <c r="BD131" i="1" a="1"/>
  <c r="BD131" i="1" s="1"/>
  <c r="BC131" i="1" a="1"/>
  <c r="BC131" i="1" s="1"/>
  <c r="BE130" i="1" a="1"/>
  <c r="BE130" i="1" s="1"/>
  <c r="BD130" i="1" a="1"/>
  <c r="BD130" i="1" s="1"/>
  <c r="BC130" i="1" a="1"/>
  <c r="BC130" i="1" s="1"/>
  <c r="BE129" i="1" a="1"/>
  <c r="BE129" i="1" s="1"/>
  <c r="BD129" i="1" a="1"/>
  <c r="BD129" i="1" s="1"/>
  <c r="BC129" i="1" a="1"/>
  <c r="BC129" i="1" s="1"/>
  <c r="BE128" i="1" a="1"/>
  <c r="BE128" i="1" s="1"/>
  <c r="BD128" i="1" a="1"/>
  <c r="BD128" i="1" s="1"/>
  <c r="BC128" i="1" a="1"/>
  <c r="BC128" i="1" s="1"/>
  <c r="BE127" i="1" a="1"/>
  <c r="BE127" i="1" s="1"/>
  <c r="BD127" i="1" a="1"/>
  <c r="BD127" i="1" s="1"/>
  <c r="BC127" i="1" a="1"/>
  <c r="BC127" i="1" s="1"/>
  <c r="BE126" i="1" a="1"/>
  <c r="BE126" i="1" s="1"/>
  <c r="BD126" i="1" a="1"/>
  <c r="BD126" i="1" s="1"/>
  <c r="BC126" i="1" a="1"/>
  <c r="BC126" i="1" s="1"/>
  <c r="BE125" i="1" a="1"/>
  <c r="BE125" i="1" s="1"/>
  <c r="BD125" i="1" a="1"/>
  <c r="BD125" i="1" s="1"/>
  <c r="BC125" i="1" a="1"/>
  <c r="BC125" i="1" s="1"/>
  <c r="BE124" i="1" a="1"/>
  <c r="BE124" i="1" s="1"/>
  <c r="BD124" i="1" a="1"/>
  <c r="BD124" i="1" s="1"/>
  <c r="BC124" i="1" a="1"/>
  <c r="BC124" i="1" s="1"/>
  <c r="BE123" i="1" a="1"/>
  <c r="BE123" i="1" s="1"/>
  <c r="BD123" i="1" a="1"/>
  <c r="BD123" i="1" s="1"/>
  <c r="BC123" i="1" a="1"/>
  <c r="BC123" i="1" s="1"/>
  <c r="BE122" i="1" a="1"/>
  <c r="BE122" i="1" s="1"/>
  <c r="BD122" i="1" a="1"/>
  <c r="BD122" i="1" s="1"/>
  <c r="BC122" i="1" a="1"/>
  <c r="BC122" i="1" s="1"/>
  <c r="BE121" i="1" a="1"/>
  <c r="BE121" i="1" s="1"/>
  <c r="BD121" i="1" a="1"/>
  <c r="BD121" i="1" s="1"/>
  <c r="BC121" i="1" a="1"/>
  <c r="BC121" i="1" s="1"/>
  <c r="BE120" i="1" a="1"/>
  <c r="BE120" i="1" s="1"/>
  <c r="BD120" i="1" a="1"/>
  <c r="BD120" i="1" s="1"/>
  <c r="BC120" i="1" a="1"/>
  <c r="BC120" i="1" s="1"/>
  <c r="BE119" i="1" a="1"/>
  <c r="BE119" i="1" s="1"/>
  <c r="BD119" i="1" a="1"/>
  <c r="BD119" i="1" s="1"/>
  <c r="BC119" i="1" a="1"/>
  <c r="BC119" i="1" s="1"/>
  <c r="BE118" i="1" a="1"/>
  <c r="BE118" i="1" s="1"/>
  <c r="BD118" i="1" a="1"/>
  <c r="BD118" i="1" s="1"/>
  <c r="BC118" i="1" a="1"/>
  <c r="BC118" i="1" s="1"/>
  <c r="BE117" i="1" a="1"/>
  <c r="BE117" i="1" s="1"/>
  <c r="BD117" i="1" a="1"/>
  <c r="BD117" i="1" s="1"/>
  <c r="BC117" i="1" a="1"/>
  <c r="BC117" i="1" s="1"/>
  <c r="BE116" i="1" a="1"/>
  <c r="BE116" i="1" s="1"/>
  <c r="BD116" i="1" a="1"/>
  <c r="BD116" i="1" s="1"/>
  <c r="BC116" i="1" a="1"/>
  <c r="BC116" i="1" s="1"/>
  <c r="BE115" i="1" a="1"/>
  <c r="BE115" i="1" s="1"/>
  <c r="BD115" i="1" a="1"/>
  <c r="BD115" i="1" s="1"/>
  <c r="BC115" i="1" a="1"/>
  <c r="BC115" i="1" s="1"/>
  <c r="BE114" i="1" a="1"/>
  <c r="BE114" i="1" s="1"/>
  <c r="BD114" i="1" a="1"/>
  <c r="BD114" i="1" s="1"/>
  <c r="BC114" i="1" a="1"/>
  <c r="BC114" i="1" s="1"/>
  <c r="BE113" i="1" a="1"/>
  <c r="BE113" i="1" s="1"/>
  <c r="BD113" i="1" a="1"/>
  <c r="BD113" i="1" s="1"/>
  <c r="BC113" i="1" a="1"/>
  <c r="BC113" i="1" s="1"/>
  <c r="BE112" i="1" a="1"/>
  <c r="BE112" i="1" s="1"/>
  <c r="BD112" i="1" a="1"/>
  <c r="BD112" i="1" s="1"/>
  <c r="BC112" i="1" a="1"/>
  <c r="BC112" i="1" s="1"/>
  <c r="BE111" i="1" a="1"/>
  <c r="BE111" i="1" s="1"/>
  <c r="BD111" i="1" a="1"/>
  <c r="BD111" i="1" s="1"/>
  <c r="BC111" i="1" a="1"/>
  <c r="BC111" i="1" s="1"/>
  <c r="BE110" i="1" a="1"/>
  <c r="BE110" i="1" s="1"/>
  <c r="BD110" i="1" a="1"/>
  <c r="BD110" i="1" s="1"/>
  <c r="BC110" i="1" a="1"/>
  <c r="BC110" i="1" s="1"/>
  <c r="BE109" i="1" a="1"/>
  <c r="BE109" i="1" s="1"/>
  <c r="BD109" i="1" a="1"/>
  <c r="BD109" i="1" s="1"/>
  <c r="BC109" i="1" a="1"/>
  <c r="BC109" i="1" s="1"/>
  <c r="BE108" i="1" a="1"/>
  <c r="BE108" i="1" s="1"/>
  <c r="BD108" i="1" a="1"/>
  <c r="BD108" i="1" s="1"/>
  <c r="BC108" i="1" a="1"/>
  <c r="BC108" i="1" s="1"/>
  <c r="BE107" i="1" a="1"/>
  <c r="BE107" i="1" s="1"/>
  <c r="BD107" i="1" a="1"/>
  <c r="BD107" i="1" s="1"/>
  <c r="BC107" i="1" a="1"/>
  <c r="BC107" i="1" s="1"/>
  <c r="BE106" i="1" a="1"/>
  <c r="BE106" i="1" s="1"/>
  <c r="BD106" i="1" a="1"/>
  <c r="BD106" i="1" s="1"/>
  <c r="BC106" i="1" a="1"/>
  <c r="BC106" i="1" s="1"/>
  <c r="BE105" i="1" a="1"/>
  <c r="BE105" i="1" s="1"/>
  <c r="BD105" i="1" a="1"/>
  <c r="BD105" i="1" s="1"/>
  <c r="BC105" i="1" a="1"/>
  <c r="BC105" i="1" s="1"/>
  <c r="BE104" i="1" a="1"/>
  <c r="BE104" i="1" s="1"/>
  <c r="BD104" i="1" a="1"/>
  <c r="BD104" i="1" s="1"/>
  <c r="BC104" i="1" a="1"/>
  <c r="BC104" i="1" s="1"/>
  <c r="BE103" i="1" a="1"/>
  <c r="BE103" i="1" s="1"/>
  <c r="BD103" i="1" a="1"/>
  <c r="BD103" i="1" s="1"/>
  <c r="BC103" i="1" a="1"/>
  <c r="BC103" i="1" s="1"/>
  <c r="BE102" i="1" a="1"/>
  <c r="BE102" i="1" s="1"/>
  <c r="BD102" i="1" a="1"/>
  <c r="BD102" i="1" s="1"/>
  <c r="BC102" i="1" a="1"/>
  <c r="BC102" i="1" s="1"/>
  <c r="BE101" i="1" a="1"/>
  <c r="BE101" i="1" s="1"/>
  <c r="BD101" i="1" a="1"/>
  <c r="BD101" i="1" s="1"/>
  <c r="BC101" i="1" a="1"/>
  <c r="BC101" i="1" s="1"/>
  <c r="BE100" i="1" a="1"/>
  <c r="BE100" i="1" s="1"/>
  <c r="BD100" i="1" a="1"/>
  <c r="BD100" i="1" s="1"/>
  <c r="BC100" i="1" a="1"/>
  <c r="BC100" i="1" s="1"/>
  <c r="BE99" i="1" a="1"/>
  <c r="BE99" i="1" s="1"/>
  <c r="BD99" i="1" a="1"/>
  <c r="BD99" i="1" s="1"/>
  <c r="BC99" i="1" a="1"/>
  <c r="BC99" i="1" s="1"/>
  <c r="BE90" i="1" a="1"/>
  <c r="BE90" i="1" s="1"/>
  <c r="BD90" i="1" a="1"/>
  <c r="BD90" i="1" s="1"/>
  <c r="BC90" i="1" a="1"/>
  <c r="BC90" i="1" s="1"/>
  <c r="BE89" i="1" a="1"/>
  <c r="BE89" i="1" s="1"/>
  <c r="BD89" i="1" a="1"/>
  <c r="BD89" i="1" s="1"/>
  <c r="BC89" i="1" a="1"/>
  <c r="BC89" i="1" s="1"/>
  <c r="BE88" i="1" a="1"/>
  <c r="BE88" i="1" s="1"/>
  <c r="BD88" i="1" a="1"/>
  <c r="BD88" i="1" s="1"/>
  <c r="BC88" i="1" a="1"/>
  <c r="BC88" i="1" s="1"/>
  <c r="BE86" i="1" a="1"/>
  <c r="BE86" i="1" s="1"/>
  <c r="BD86" i="1" a="1"/>
  <c r="BD86" i="1" s="1"/>
  <c r="BC86" i="1" a="1"/>
  <c r="BC86" i="1" s="1"/>
  <c r="BE85" i="1" a="1"/>
  <c r="BE85" i="1" s="1"/>
  <c r="BD85" i="1" a="1"/>
  <c r="BD85" i="1" s="1"/>
  <c r="BC85" i="1" a="1"/>
  <c r="BC85" i="1" s="1"/>
  <c r="BE84" i="1" a="1"/>
  <c r="BE84" i="1" s="1"/>
  <c r="BD84" i="1" a="1"/>
  <c r="BD84" i="1" s="1"/>
  <c r="BC84" i="1" a="1"/>
  <c r="BC84" i="1" s="1"/>
  <c r="BE83" i="1" a="1"/>
  <c r="BE83" i="1" s="1"/>
  <c r="BD83" i="1" a="1"/>
  <c r="BD83" i="1" s="1"/>
  <c r="BC83" i="1" a="1"/>
  <c r="BC83" i="1" s="1"/>
  <c r="BE82" i="1" a="1"/>
  <c r="BE82" i="1" s="1"/>
  <c r="BD82" i="1" a="1"/>
  <c r="BD82" i="1" s="1"/>
  <c r="BC82" i="1" a="1"/>
  <c r="BC82" i="1" s="1"/>
  <c r="BE81" i="1" a="1"/>
  <c r="BE81" i="1" s="1"/>
  <c r="BD81" i="1" a="1"/>
  <c r="BD81" i="1" s="1"/>
  <c r="BC81" i="1" a="1"/>
  <c r="BC81" i="1" s="1"/>
  <c r="BE80" i="1" a="1"/>
  <c r="BE80" i="1" s="1"/>
  <c r="BD80" i="1" a="1"/>
  <c r="BD80" i="1" s="1"/>
  <c r="BC80" i="1" a="1"/>
  <c r="BC80" i="1" s="1"/>
  <c r="BE79" i="1" a="1"/>
  <c r="BE79" i="1" s="1"/>
  <c r="BD79" i="1" a="1"/>
  <c r="BD79" i="1" s="1"/>
  <c r="BC79" i="1" a="1"/>
  <c r="BC79" i="1" s="1"/>
  <c r="BE78" i="1" a="1"/>
  <c r="BE78" i="1" s="1"/>
  <c r="BD78" i="1" a="1"/>
  <c r="BD78" i="1" s="1"/>
  <c r="BC78" i="1" a="1"/>
  <c r="BC78" i="1" s="1"/>
  <c r="BE77" i="1" a="1"/>
  <c r="BE77" i="1" s="1"/>
  <c r="BD77" i="1" a="1"/>
  <c r="BD77" i="1" s="1"/>
  <c r="BC77" i="1" a="1"/>
  <c r="BC77" i="1" s="1"/>
  <c r="BE76" i="1" a="1"/>
  <c r="BE76" i="1" s="1"/>
  <c r="BD76" i="1" a="1"/>
  <c r="BD76" i="1" s="1"/>
  <c r="BC76" i="1" a="1"/>
  <c r="BC76" i="1" s="1"/>
  <c r="BE75" i="1" a="1"/>
  <c r="BE75" i="1" s="1"/>
  <c r="BD75" i="1" a="1"/>
  <c r="BD75" i="1" s="1"/>
  <c r="BC75" i="1" a="1"/>
  <c r="BC75" i="1" s="1"/>
  <c r="BE74" i="1" a="1"/>
  <c r="BE74" i="1" s="1"/>
  <c r="BD74" i="1" a="1"/>
  <c r="BD74" i="1" s="1"/>
  <c r="BC74" i="1" a="1"/>
  <c r="BC74" i="1" s="1"/>
  <c r="BE73" i="1" a="1"/>
  <c r="BE73" i="1" s="1"/>
  <c r="BD73" i="1" a="1"/>
  <c r="BD73" i="1" s="1"/>
  <c r="BC73" i="1" a="1"/>
  <c r="BC73" i="1" s="1"/>
  <c r="BE72" i="1" a="1"/>
  <c r="BE72" i="1" s="1"/>
  <c r="BD72" i="1" a="1"/>
  <c r="BD72" i="1" s="1"/>
  <c r="BC72" i="1" a="1"/>
  <c r="BC72" i="1" s="1"/>
  <c r="BE71" i="1" a="1"/>
  <c r="BE71" i="1" s="1"/>
  <c r="BD71" i="1" a="1"/>
  <c r="BD71" i="1" s="1"/>
  <c r="BC71" i="1" a="1"/>
  <c r="BC71" i="1" s="1"/>
  <c r="BE70" i="1" a="1"/>
  <c r="BE70" i="1" s="1"/>
  <c r="BD70" i="1" a="1"/>
  <c r="BD70" i="1" s="1"/>
  <c r="BC70" i="1" a="1"/>
  <c r="BC70" i="1" s="1"/>
  <c r="BE69" i="1" a="1"/>
  <c r="BE69" i="1" s="1"/>
  <c r="BD69" i="1" a="1"/>
  <c r="BD69" i="1" s="1"/>
  <c r="BC69" i="1" a="1"/>
  <c r="BC69" i="1" s="1"/>
  <c r="BE68" i="1" a="1"/>
  <c r="BE68" i="1" s="1"/>
  <c r="BD68" i="1" a="1"/>
  <c r="BD68" i="1" s="1"/>
  <c r="BC68" i="1" a="1"/>
  <c r="BC68" i="1" s="1"/>
  <c r="BE67" i="1" a="1"/>
  <c r="BE67" i="1" s="1"/>
  <c r="BD67" i="1" a="1"/>
  <c r="BD67" i="1" s="1"/>
  <c r="BC67" i="1" a="1"/>
  <c r="BC67" i="1" s="1"/>
  <c r="BE66" i="1" a="1"/>
  <c r="BE66" i="1" s="1"/>
  <c r="BD66" i="1" a="1"/>
  <c r="BD66" i="1" s="1"/>
  <c r="BC66" i="1" a="1"/>
  <c r="BC66" i="1" s="1"/>
  <c r="BE65" i="1" a="1"/>
  <c r="BE65" i="1" s="1"/>
  <c r="BD65" i="1" a="1"/>
  <c r="BD65" i="1" s="1"/>
  <c r="BC65" i="1" a="1"/>
  <c r="BC65" i="1" s="1"/>
  <c r="BE64" i="1" a="1"/>
  <c r="BE64" i="1" s="1"/>
  <c r="BD64" i="1" a="1"/>
  <c r="BD64" i="1" s="1"/>
  <c r="BC64" i="1" a="1"/>
  <c r="BC64" i="1" s="1"/>
  <c r="BE63" i="1" a="1"/>
  <c r="BE63" i="1" s="1"/>
  <c r="BD63" i="1" a="1"/>
  <c r="BD63" i="1" s="1"/>
  <c r="BC63" i="1" a="1"/>
  <c r="BC63" i="1" s="1"/>
  <c r="BE62" i="1" a="1"/>
  <c r="BE62" i="1" s="1"/>
  <c r="BD62" i="1" a="1"/>
  <c r="BD62" i="1" s="1"/>
  <c r="BC62" i="1" a="1"/>
  <c r="BC62" i="1" s="1"/>
  <c r="BE61" i="1" a="1"/>
  <c r="BE61" i="1" s="1"/>
  <c r="BD61" i="1" a="1"/>
  <c r="BD61" i="1" s="1"/>
  <c r="BC61" i="1" a="1"/>
  <c r="BC61" i="1" s="1"/>
  <c r="BE60" i="1" a="1"/>
  <c r="BE60" i="1" s="1"/>
  <c r="BD60" i="1" a="1"/>
  <c r="BD60" i="1" s="1"/>
  <c r="BC60" i="1" a="1"/>
  <c r="BC60" i="1" s="1"/>
  <c r="BE59" i="1" a="1"/>
  <c r="BE59" i="1" s="1"/>
  <c r="BD59" i="1" a="1"/>
  <c r="BD59" i="1" s="1"/>
  <c r="BC59" i="1" a="1"/>
  <c r="BC59" i="1" s="1"/>
  <c r="BE58" i="1" a="1"/>
  <c r="BE58" i="1" s="1"/>
  <c r="BD58" i="1" a="1"/>
  <c r="BD58" i="1" s="1"/>
  <c r="BC58" i="1" a="1"/>
  <c r="BC58" i="1" s="1"/>
  <c r="BE57" i="1" a="1"/>
  <c r="BE57" i="1" s="1"/>
  <c r="BD57" i="1" a="1"/>
  <c r="BD57" i="1" s="1"/>
  <c r="BC57" i="1" a="1"/>
  <c r="BC57" i="1" s="1"/>
  <c r="BE56" i="1" a="1"/>
  <c r="BE56" i="1" s="1"/>
  <c r="BD56" i="1" a="1"/>
  <c r="BD56" i="1" s="1"/>
  <c r="BC56" i="1" a="1"/>
  <c r="BC56" i="1" s="1"/>
  <c r="BE55" i="1" a="1"/>
  <c r="BE55" i="1" s="1"/>
  <c r="BD55" i="1" a="1"/>
  <c r="BD55" i="1" s="1"/>
  <c r="BC55" i="1" a="1"/>
  <c r="BC55" i="1" s="1"/>
  <c r="BE54" i="1" a="1"/>
  <c r="BE54" i="1" s="1"/>
  <c r="BD54" i="1" a="1"/>
  <c r="BD54" i="1" s="1"/>
  <c r="BC54" i="1" a="1"/>
  <c r="BC54" i="1" s="1"/>
  <c r="BE87" i="1" a="1"/>
  <c r="BE87" i="1" s="1"/>
  <c r="BD87" i="1" a="1"/>
  <c r="BD87" i="1" s="1"/>
  <c r="BC87" i="1" a="1"/>
  <c r="BC87" i="1" s="1"/>
  <c r="K17" i="3"/>
  <c r="K16" i="3"/>
  <c r="AI118" i="1"/>
  <c r="AI131" i="1" l="1"/>
  <c r="AI129" i="1"/>
  <c r="AI124" i="1"/>
  <c r="AI117" i="1"/>
  <c r="AI112" i="1"/>
  <c r="AI108" i="1"/>
  <c r="AI106" i="1"/>
  <c r="AI100" i="1"/>
  <c r="AJ135" i="1"/>
  <c r="AI135" i="1"/>
  <c r="AH135" i="1"/>
  <c r="AJ133" i="1"/>
  <c r="AI133" i="1"/>
  <c r="AH133" i="1"/>
  <c r="AJ132" i="1"/>
  <c r="AI132" i="1"/>
  <c r="AH132" i="1"/>
  <c r="AJ131" i="1"/>
  <c r="AH131" i="1"/>
  <c r="AJ130" i="1"/>
  <c r="AI130" i="1"/>
  <c r="AH130" i="1"/>
  <c r="AJ129" i="1"/>
  <c r="AH129" i="1"/>
  <c r="AJ128" i="1"/>
  <c r="AI128" i="1"/>
  <c r="AH128" i="1"/>
  <c r="AJ127" i="1"/>
  <c r="AI127" i="1"/>
  <c r="AH127" i="1"/>
  <c r="AJ126" i="1"/>
  <c r="AI126" i="1"/>
  <c r="AH126" i="1"/>
  <c r="AJ125" i="1"/>
  <c r="AI125" i="1"/>
  <c r="AH125" i="1"/>
  <c r="AJ124" i="1"/>
  <c r="AH124" i="1"/>
  <c r="AJ123" i="1"/>
  <c r="AI123" i="1"/>
  <c r="AH123" i="1"/>
  <c r="AJ122" i="1"/>
  <c r="AI122" i="1"/>
  <c r="AH122" i="1"/>
  <c r="AJ121" i="1"/>
  <c r="AI121" i="1"/>
  <c r="AH121" i="1"/>
  <c r="AI120" i="1"/>
  <c r="AJ119" i="1"/>
  <c r="AH119" i="1"/>
  <c r="AJ118" i="1"/>
  <c r="AH118" i="1"/>
  <c r="AJ117" i="1"/>
  <c r="AH117" i="1"/>
  <c r="AJ116" i="1"/>
  <c r="AI116" i="1"/>
  <c r="AH116" i="1"/>
  <c r="AJ115" i="1"/>
  <c r="AI115" i="1"/>
  <c r="AH115" i="1"/>
  <c r="AI114" i="1"/>
  <c r="AH114" i="1"/>
  <c r="AJ113" i="1"/>
  <c r="AI113" i="1"/>
  <c r="AH113" i="1"/>
  <c r="AJ112" i="1"/>
  <c r="AH112" i="1"/>
  <c r="AJ111" i="1"/>
  <c r="AJ110" i="1"/>
  <c r="AH110" i="1"/>
  <c r="AJ109" i="1"/>
  <c r="AI109" i="1"/>
  <c r="AJ108" i="1"/>
  <c r="AH108" i="1"/>
  <c r="AJ107" i="1"/>
  <c r="AI107" i="1"/>
  <c r="AH107" i="1"/>
  <c r="AJ106" i="1"/>
  <c r="AH106" i="1"/>
  <c r="AI105" i="1"/>
  <c r="AH105" i="1"/>
  <c r="AJ104" i="1"/>
  <c r="AI104" i="1"/>
  <c r="AH104" i="1"/>
  <c r="AJ103" i="1"/>
  <c r="AI103" i="1"/>
  <c r="AH103" i="1"/>
  <c r="AJ102" i="1"/>
  <c r="AI102" i="1"/>
  <c r="AH102" i="1"/>
  <c r="AJ101" i="1"/>
  <c r="AI101" i="1"/>
  <c r="AH101" i="1"/>
  <c r="AJ100" i="1"/>
  <c r="AH100" i="1"/>
  <c r="AJ99" i="1"/>
  <c r="AI99" i="1"/>
  <c r="AH99" i="1"/>
  <c r="AC123" i="1" l="1"/>
  <c r="AL135" i="1" l="1"/>
  <c r="AW135" i="1" s="1"/>
  <c r="AL134" i="1"/>
  <c r="AW134" i="1" s="1"/>
  <c r="AL133" i="1"/>
  <c r="AW133" i="1" s="1"/>
  <c r="AM132" i="1"/>
  <c r="AX132" i="1" s="1" a="1"/>
  <c r="AX132" i="1" s="1"/>
  <c r="AL132" i="1"/>
  <c r="AW132" i="1" s="1"/>
  <c r="AL131" i="1"/>
  <c r="AW131" i="1" s="1"/>
  <c r="AL130" i="1"/>
  <c r="AW130" i="1" s="1"/>
  <c r="AM129" i="1"/>
  <c r="AX129" i="1" s="1" a="1"/>
  <c r="AX129" i="1" s="1"/>
  <c r="AL129" i="1"/>
  <c r="AW129" i="1" s="1"/>
  <c r="AM128" i="1"/>
  <c r="AX128" i="1" s="1" a="1"/>
  <c r="AX128" i="1" s="1"/>
  <c r="AL128" i="1"/>
  <c r="AW128" i="1" s="1"/>
  <c r="AM127" i="1"/>
  <c r="AX127" i="1" s="1" a="1"/>
  <c r="AX127" i="1" s="1"/>
  <c r="AL127" i="1"/>
  <c r="AW127" i="1" s="1"/>
  <c r="AL126" i="1"/>
  <c r="AW126" i="1" s="1"/>
  <c r="AL125" i="1"/>
  <c r="AW125" i="1" s="1"/>
  <c r="AM124" i="1"/>
  <c r="AX124" i="1" s="1" a="1"/>
  <c r="AX124" i="1" s="1"/>
  <c r="AL124" i="1"/>
  <c r="AW124" i="1" s="1"/>
  <c r="AM123" i="1"/>
  <c r="AX123" i="1" s="1" a="1"/>
  <c r="AX123" i="1" s="1"/>
  <c r="AL123" i="1"/>
  <c r="AW123" i="1" s="1"/>
  <c r="AM122" i="1"/>
  <c r="AX122" i="1" s="1" a="1"/>
  <c r="AX122" i="1" s="1"/>
  <c r="AL122" i="1"/>
  <c r="AW122" i="1" s="1"/>
  <c r="AL121" i="1"/>
  <c r="AW121" i="1" s="1"/>
  <c r="AL120" i="1"/>
  <c r="AW120" i="1" s="1"/>
  <c r="AM119" i="1"/>
  <c r="AX119" i="1" s="1" a="1"/>
  <c r="AX119" i="1" s="1"/>
  <c r="AL119" i="1"/>
  <c r="AW119" i="1" s="1"/>
  <c r="AM118" i="1"/>
  <c r="AX118" i="1" s="1" a="1"/>
  <c r="AX118" i="1" s="1"/>
  <c r="AL118" i="1"/>
  <c r="AW118" i="1" s="1"/>
  <c r="AM117" i="1"/>
  <c r="AX117" i="1" s="1" a="1"/>
  <c r="AX117" i="1" s="1"/>
  <c r="AL117" i="1"/>
  <c r="AW117" i="1" s="1"/>
  <c r="AL116" i="1"/>
  <c r="AW116" i="1" s="1"/>
  <c r="AL115" i="1"/>
  <c r="AW115" i="1" s="1"/>
  <c r="AL114" i="1"/>
  <c r="AW114" i="1" s="1"/>
  <c r="AL113" i="1"/>
  <c r="AW113" i="1" s="1"/>
  <c r="AL112" i="1"/>
  <c r="AW112" i="1" s="1"/>
  <c r="AL111" i="1"/>
  <c r="AW111" i="1" s="1"/>
  <c r="AL110" i="1"/>
  <c r="AW110" i="1" s="1"/>
  <c r="AL109" i="1"/>
  <c r="AW109" i="1" s="1"/>
  <c r="AL108" i="1"/>
  <c r="AW108" i="1" s="1"/>
  <c r="AL107" i="1"/>
  <c r="AW107" i="1" s="1"/>
  <c r="AL106" i="1"/>
  <c r="AW106" i="1" s="1"/>
  <c r="AL105" i="1"/>
  <c r="AW105" i="1" s="1"/>
  <c r="AL104" i="1"/>
  <c r="AW104" i="1" s="1"/>
  <c r="AL103" i="1"/>
  <c r="AW103" i="1" s="1"/>
  <c r="AL102" i="1"/>
  <c r="AW102" i="1" s="1"/>
  <c r="AL101" i="1"/>
  <c r="AW101" i="1" s="1"/>
  <c r="AL100" i="1"/>
  <c r="AW100" i="1" s="1"/>
  <c r="AL99" i="1"/>
  <c r="AW99" i="1" s="1"/>
  <c r="K6" i="3"/>
  <c r="M6" i="3" s="1"/>
  <c r="AG135" i="1"/>
  <c r="AG133" i="1"/>
  <c r="AG132" i="1"/>
  <c r="AG131" i="1"/>
  <c r="AG129" i="1"/>
  <c r="AG128" i="1"/>
  <c r="AG127" i="1"/>
  <c r="AG126" i="1"/>
  <c r="AG124" i="1"/>
  <c r="AG123" i="1"/>
  <c r="AG122" i="1"/>
  <c r="AG121" i="1"/>
  <c r="AG119" i="1"/>
  <c r="AG118" i="1"/>
  <c r="AG117" i="1"/>
  <c r="AG116" i="1"/>
  <c r="AG114" i="1"/>
  <c r="AG113" i="1"/>
  <c r="AG112" i="1"/>
  <c r="AG108" i="1"/>
  <c r="AG107" i="1"/>
  <c r="AG106" i="1"/>
  <c r="AG105" i="1"/>
  <c r="AG104" i="1"/>
  <c r="AG103" i="1"/>
  <c r="AG102" i="1"/>
  <c r="AG101" i="1"/>
  <c r="AG100" i="1"/>
  <c r="AG99" i="1"/>
  <c r="AI200" i="1"/>
  <c r="C24" i="4" s="1"/>
  <c r="AI199" i="1"/>
  <c r="C23" i="4" s="1"/>
  <c r="G22" i="4"/>
  <c r="AL144" i="1"/>
  <c r="AW144" i="1" s="1"/>
  <c r="AL145" i="1"/>
  <c r="AW145" i="1" s="1"/>
  <c r="AL146" i="1"/>
  <c r="AW146" i="1" s="1"/>
  <c r="AL147" i="1"/>
  <c r="AW147" i="1" s="1"/>
  <c r="AP118" i="1" l="1"/>
  <c r="BA118" i="1" s="1" a="1"/>
  <c r="BA118" i="1" s="1"/>
  <c r="AP122" i="1"/>
  <c r="BA122" i="1" s="1" a="1"/>
  <c r="BA122" i="1" s="1"/>
  <c r="AP124" i="1"/>
  <c r="BA124" i="1" s="1" a="1"/>
  <c r="BA124" i="1" s="1"/>
  <c r="AP128" i="1"/>
  <c r="BA128" i="1" s="1" a="1"/>
  <c r="BA128" i="1" s="1"/>
  <c r="AP132" i="1"/>
  <c r="BA132" i="1" s="1" a="1"/>
  <c r="BA132" i="1" s="1"/>
  <c r="AP117" i="1"/>
  <c r="BA117" i="1" s="1" a="1"/>
  <c r="BA117" i="1" s="1"/>
  <c r="AP119" i="1"/>
  <c r="BA119" i="1" s="1" a="1"/>
  <c r="BA119" i="1" s="1"/>
  <c r="AP123" i="1"/>
  <c r="BA123" i="1" s="1" a="1"/>
  <c r="BA123" i="1" s="1"/>
  <c r="AP127" i="1"/>
  <c r="BA127" i="1" s="1" a="1"/>
  <c r="BA127" i="1" s="1"/>
  <c r="AP129" i="1"/>
  <c r="BA129" i="1" s="1" a="1"/>
  <c r="BA129" i="1" s="1"/>
  <c r="J3" i="3"/>
  <c r="K3" i="3" s="1"/>
  <c r="K15" i="3"/>
  <c r="K14" i="3"/>
  <c r="K13" i="3"/>
  <c r="K12" i="3"/>
  <c r="K11" i="3"/>
  <c r="K10" i="3"/>
  <c r="K9" i="3"/>
  <c r="I4" i="3"/>
  <c r="I3" i="3"/>
  <c r="AL360" i="1"/>
  <c r="AW360" i="1" s="1"/>
  <c r="AH360" i="1"/>
  <c r="AG360" i="1" s="1"/>
  <c r="AL359" i="1"/>
  <c r="AW359" i="1" s="1"/>
  <c r="AI359" i="1"/>
  <c r="AH359" i="1"/>
  <c r="AG359" i="1" s="1"/>
  <c r="AL358" i="1"/>
  <c r="AW358" i="1" s="1"/>
  <c r="AH358" i="1"/>
  <c r="AG358" i="1" s="1"/>
  <c r="AM357" i="1"/>
  <c r="AX357" i="1" s="1" a="1"/>
  <c r="AX357" i="1" s="1"/>
  <c r="AL357" i="1"/>
  <c r="AW357" i="1" s="1"/>
  <c r="AL356" i="1"/>
  <c r="AW356" i="1" s="1"/>
  <c r="AL355" i="1"/>
  <c r="AW355" i="1" s="1"/>
  <c r="AH355" i="1"/>
  <c r="AG355" i="1" s="1"/>
  <c r="AM354" i="1"/>
  <c r="AX354" i="1" s="1" a="1"/>
  <c r="AX354" i="1" s="1"/>
  <c r="AL354" i="1"/>
  <c r="AW354" i="1" s="1"/>
  <c r="AM353" i="1"/>
  <c r="AX353" i="1" s="1" a="1"/>
  <c r="AX353" i="1" s="1"/>
  <c r="AL353" i="1"/>
  <c r="AW353" i="1" s="1"/>
  <c r="AJ352" i="1"/>
  <c r="AM352" i="1"/>
  <c r="AX352" i="1" s="1" a="1"/>
  <c r="AX352" i="1" s="1"/>
  <c r="AL352" i="1"/>
  <c r="AW352" i="1" s="1"/>
  <c r="AL351" i="1"/>
  <c r="AW351" i="1" s="1"/>
  <c r="AL350" i="1"/>
  <c r="AW350" i="1" s="1"/>
  <c r="AM349" i="1"/>
  <c r="AX349" i="1" s="1" a="1"/>
  <c r="AX349" i="1" s="1"/>
  <c r="AL349" i="1"/>
  <c r="AW349" i="1" s="1"/>
  <c r="AM348" i="1"/>
  <c r="AX348" i="1" s="1" a="1"/>
  <c r="AX348" i="1" s="1"/>
  <c r="AL348" i="1"/>
  <c r="AW348" i="1" s="1"/>
  <c r="AM347" i="1"/>
  <c r="AX347" i="1" s="1" a="1"/>
  <c r="AX347" i="1" s="1"/>
  <c r="AL347" i="1"/>
  <c r="AW347" i="1" s="1"/>
  <c r="AL346" i="1"/>
  <c r="AW346" i="1" s="1"/>
  <c r="AL345" i="1"/>
  <c r="AW345" i="1" s="1"/>
  <c r="AM344" i="1"/>
  <c r="AX344" i="1" s="1" a="1"/>
  <c r="AX344" i="1" s="1"/>
  <c r="AL344" i="1"/>
  <c r="AW344" i="1" s="1"/>
  <c r="AM343" i="1"/>
  <c r="AX343" i="1" s="1" a="1"/>
  <c r="AX343" i="1" s="1"/>
  <c r="AL343" i="1"/>
  <c r="AW343" i="1" s="1"/>
  <c r="AM342" i="1"/>
  <c r="AX342" i="1" s="1" a="1"/>
  <c r="AX342" i="1" s="1"/>
  <c r="AL342" i="1"/>
  <c r="AW342" i="1" s="1"/>
  <c r="AL341" i="1"/>
  <c r="AW341" i="1" s="1"/>
  <c r="AL340" i="1"/>
  <c r="AW340" i="1" s="1"/>
  <c r="AL339" i="1"/>
  <c r="AW339" i="1" s="1"/>
  <c r="AJ339" i="1"/>
  <c r="AL338" i="1"/>
  <c r="AW338" i="1" s="1"/>
  <c r="AL337" i="1"/>
  <c r="AW337" i="1" s="1"/>
  <c r="AL336" i="1"/>
  <c r="AW336" i="1" s="1"/>
  <c r="AL335" i="1"/>
  <c r="AW335" i="1" s="1"/>
  <c r="AL334" i="1"/>
  <c r="AW334" i="1" s="1"/>
  <c r="AL333" i="1"/>
  <c r="AW333" i="1" s="1"/>
  <c r="AL332" i="1"/>
  <c r="AW332" i="1" s="1"/>
  <c r="AI332" i="1"/>
  <c r="AL331" i="1"/>
  <c r="AW331" i="1" s="1"/>
  <c r="AJ331" i="1"/>
  <c r="AI331" i="1"/>
  <c r="AL330" i="1"/>
  <c r="AW330" i="1" s="1"/>
  <c r="AI330" i="1"/>
  <c r="AL329" i="1"/>
  <c r="AW329" i="1" s="1"/>
  <c r="AL328" i="1"/>
  <c r="AW328" i="1" s="1"/>
  <c r="AL327" i="1"/>
  <c r="AW327" i="1" s="1"/>
  <c r="AL326" i="1"/>
  <c r="AW326" i="1" s="1"/>
  <c r="AL325" i="1"/>
  <c r="AW325" i="1" s="1"/>
  <c r="AI325" i="1"/>
  <c r="AL324" i="1"/>
  <c r="AW324" i="1" s="1"/>
  <c r="X319" i="1"/>
  <c r="AA319" i="1" s="1"/>
  <c r="AA318" i="1"/>
  <c r="M9" i="3" l="1"/>
  <c r="K4" i="3"/>
  <c r="M3" i="3" s="1"/>
  <c r="AP344" i="1"/>
  <c r="BA344" i="1" s="1" a="1"/>
  <c r="BA344" i="1" s="1"/>
  <c r="AJ349" i="1"/>
  <c r="AJ357" i="1"/>
  <c r="AI343" i="1"/>
  <c r="AI352" i="1"/>
  <c r="AI347" i="1"/>
  <c r="AJ353" i="1"/>
  <c r="AP342" i="1"/>
  <c r="BA342" i="1" s="1" a="1"/>
  <c r="BA342" i="1" s="1"/>
  <c r="AP348" i="1"/>
  <c r="BA348" i="1" s="1" a="1"/>
  <c r="BA348" i="1" s="1"/>
  <c r="AJ354" i="1"/>
  <c r="X320" i="1"/>
  <c r="BI320" i="1" s="1"/>
  <c r="AI348" i="1"/>
  <c r="AP352" i="1"/>
  <c r="BA352" i="1" s="1" a="1"/>
  <c r="BA352" i="1" s="1"/>
  <c r="AJ348" i="1"/>
  <c r="AP343" i="1"/>
  <c r="BA343" i="1" s="1" a="1"/>
  <c r="BA343" i="1" s="1"/>
  <c r="AP347" i="1"/>
  <c r="BA347" i="1" s="1" a="1"/>
  <c r="BA347" i="1" s="1"/>
  <c r="AI342" i="1"/>
  <c r="AJ342" i="1"/>
  <c r="AP354" i="1"/>
  <c r="BA354" i="1" s="1" a="1"/>
  <c r="BA354" i="1" s="1"/>
  <c r="AP357" i="1"/>
  <c r="BA357" i="1" s="1" a="1"/>
  <c r="BA357" i="1" s="1"/>
  <c r="AI344" i="1"/>
  <c r="AI354" i="1"/>
  <c r="AH357" i="1"/>
  <c r="AG357" i="1" s="1"/>
  <c r="AJ344" i="1"/>
  <c r="AP353" i="1"/>
  <c r="BA353" i="1" s="1" a="1"/>
  <c r="BA353" i="1" s="1"/>
  <c r="AI357" i="1"/>
  <c r="AP349" i="1"/>
  <c r="BA349" i="1" s="1" a="1"/>
  <c r="BA349" i="1" s="1"/>
  <c r="AJ343" i="1"/>
  <c r="AJ347" i="1"/>
  <c r="AI349" i="1"/>
  <c r="AI353" i="1"/>
  <c r="AA320" i="1" l="1"/>
  <c r="X321" i="1"/>
  <c r="AA321" i="1" s="1"/>
  <c r="X322" i="1" l="1"/>
  <c r="AA322" i="1" s="1"/>
  <c r="X323" i="1" l="1"/>
  <c r="BI322" i="1" s="1"/>
  <c r="X324" i="1" l="1"/>
  <c r="AA324" i="1" s="1"/>
  <c r="AA323" i="1"/>
  <c r="X325" i="1" l="1"/>
  <c r="AA325" i="1" s="1"/>
  <c r="X326" i="1" l="1"/>
  <c r="X327" i="1" s="1"/>
  <c r="AA326" i="1" l="1"/>
  <c r="AA327" i="1"/>
  <c r="X328" i="1"/>
  <c r="X329" i="1" l="1"/>
  <c r="AA328" i="1"/>
  <c r="X330" i="1" l="1"/>
  <c r="AA329" i="1"/>
  <c r="X331" i="1" l="1"/>
  <c r="AA330" i="1"/>
  <c r="AA331" i="1" l="1"/>
  <c r="X332" i="1"/>
  <c r="X333" i="1" l="1"/>
  <c r="AA332" i="1"/>
  <c r="X334" i="1" l="1"/>
  <c r="AA333" i="1"/>
  <c r="X335" i="1" l="1"/>
  <c r="AA334" i="1"/>
  <c r="AA335" i="1" l="1"/>
  <c r="X336" i="1"/>
  <c r="AA336" i="1" l="1"/>
  <c r="X337" i="1"/>
  <c r="AA337" i="1" l="1"/>
  <c r="X338" i="1"/>
  <c r="X339" i="1" l="1"/>
  <c r="AA338" i="1"/>
  <c r="AA339" i="1" l="1"/>
  <c r="X340" i="1"/>
  <c r="X341" i="1" l="1"/>
  <c r="AA340" i="1"/>
  <c r="AA341" i="1" l="1"/>
  <c r="X342" i="1"/>
  <c r="X343" i="1" l="1"/>
  <c r="AA342" i="1"/>
  <c r="AA343" i="1" l="1"/>
  <c r="X344" i="1"/>
  <c r="X345" i="1" l="1"/>
  <c r="AA344" i="1"/>
  <c r="AA345" i="1" l="1"/>
  <c r="X346" i="1"/>
  <c r="AA346" i="1" l="1"/>
  <c r="X347" i="1"/>
  <c r="AA347" i="1" l="1"/>
  <c r="X348" i="1"/>
  <c r="X349" i="1" l="1"/>
  <c r="AA348" i="1"/>
  <c r="AA349" i="1" l="1"/>
  <c r="X350" i="1"/>
  <c r="X351" i="1" l="1"/>
  <c r="AA350" i="1"/>
  <c r="AA351" i="1" l="1"/>
  <c r="X352" i="1"/>
  <c r="X353" i="1" l="1"/>
  <c r="AA352" i="1"/>
  <c r="AA353" i="1" l="1"/>
  <c r="X354" i="1"/>
  <c r="X355" i="1" l="1"/>
  <c r="AA354" i="1"/>
  <c r="AA355" i="1" l="1"/>
  <c r="X356" i="1"/>
  <c r="X357" i="1" l="1"/>
  <c r="AA356" i="1"/>
  <c r="AA357" i="1" l="1"/>
  <c r="X358" i="1"/>
  <c r="X359" i="1" l="1"/>
  <c r="AA358" i="1"/>
  <c r="X360" i="1" l="1"/>
  <c r="AA360" i="1" s="1"/>
  <c r="AA359" i="1"/>
  <c r="AM312" i="1" l="1"/>
  <c r="AX312" i="1" s="1" a="1"/>
  <c r="AX312" i="1" s="1"/>
  <c r="AM309" i="1"/>
  <c r="AX309" i="1" s="1" a="1"/>
  <c r="AX309" i="1" s="1"/>
  <c r="AM308" i="1"/>
  <c r="AX308" i="1" s="1" a="1"/>
  <c r="AX308" i="1" s="1"/>
  <c r="AM307" i="1"/>
  <c r="AX307" i="1" s="1" a="1"/>
  <c r="AX307" i="1" s="1"/>
  <c r="AM304" i="1"/>
  <c r="AX304" i="1" s="1" a="1"/>
  <c r="AX304" i="1" s="1"/>
  <c r="AM303" i="1"/>
  <c r="AX303" i="1" s="1" a="1"/>
  <c r="AX303" i="1" s="1"/>
  <c r="AM302" i="1"/>
  <c r="AX302" i="1" s="1" a="1"/>
  <c r="AX302" i="1" s="1"/>
  <c r="AM299" i="1"/>
  <c r="AX299" i="1" s="1" a="1"/>
  <c r="AX299" i="1" s="1"/>
  <c r="AM298" i="1"/>
  <c r="AX298" i="1" s="1" a="1"/>
  <c r="AX298" i="1" s="1"/>
  <c r="AM297" i="1"/>
  <c r="AX297" i="1" s="1" a="1"/>
  <c r="AX297" i="1" s="1"/>
  <c r="AM267" i="1"/>
  <c r="AX267" i="1" s="1" a="1"/>
  <c r="AX267" i="1" s="1"/>
  <c r="AM264" i="1"/>
  <c r="AX264" i="1" s="1" a="1"/>
  <c r="AX264" i="1" s="1"/>
  <c r="AM263" i="1"/>
  <c r="AX263" i="1" s="1" a="1"/>
  <c r="AX263" i="1" s="1"/>
  <c r="AM262" i="1"/>
  <c r="AX262" i="1" s="1" a="1"/>
  <c r="AX262" i="1" s="1"/>
  <c r="AM259" i="1"/>
  <c r="AX259" i="1" s="1" a="1"/>
  <c r="AX259" i="1" s="1"/>
  <c r="AM258" i="1"/>
  <c r="AX258" i="1" s="1" a="1"/>
  <c r="AX258" i="1" s="1"/>
  <c r="AM257" i="1"/>
  <c r="AX257" i="1" s="1" a="1"/>
  <c r="AX257" i="1" s="1"/>
  <c r="AM254" i="1"/>
  <c r="AX254" i="1" s="1" a="1"/>
  <c r="AX254" i="1" s="1"/>
  <c r="AM253" i="1"/>
  <c r="AX253" i="1" s="1" a="1"/>
  <c r="AX253" i="1" s="1"/>
  <c r="AM252" i="1"/>
  <c r="AX252" i="1" s="1" a="1"/>
  <c r="AX252" i="1" s="1"/>
  <c r="X274" i="1" l="1"/>
  <c r="X275" i="1" s="1"/>
  <c r="X229" i="1"/>
  <c r="X230" i="1" s="1"/>
  <c r="X184" i="1"/>
  <c r="X185" i="1" s="1"/>
  <c r="X139" i="1"/>
  <c r="X140" i="1" s="1"/>
  <c r="X94" i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49" i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AM222" i="1"/>
  <c r="AX222" i="1" s="1" a="1"/>
  <c r="AX222" i="1" s="1"/>
  <c r="AM219" i="1"/>
  <c r="AX219" i="1" s="1" a="1"/>
  <c r="AX219" i="1" s="1"/>
  <c r="AM218" i="1"/>
  <c r="AX218" i="1" s="1" a="1"/>
  <c r="AX218" i="1" s="1"/>
  <c r="AM217" i="1"/>
  <c r="AX217" i="1" s="1" a="1"/>
  <c r="AX217" i="1" s="1"/>
  <c r="AM214" i="1"/>
  <c r="AX214" i="1" s="1" a="1"/>
  <c r="AX214" i="1" s="1"/>
  <c r="AM213" i="1"/>
  <c r="AX213" i="1" s="1" a="1"/>
  <c r="AX213" i="1" s="1"/>
  <c r="AM212" i="1"/>
  <c r="AX212" i="1" s="1" a="1"/>
  <c r="AX212" i="1" s="1"/>
  <c r="AM209" i="1"/>
  <c r="AX209" i="1" s="1" a="1"/>
  <c r="AX209" i="1" s="1"/>
  <c r="AM208" i="1"/>
  <c r="AX208" i="1" s="1" a="1"/>
  <c r="AX208" i="1" s="1"/>
  <c r="AM207" i="1"/>
  <c r="AX207" i="1" s="1" a="1"/>
  <c r="AX207" i="1" s="1"/>
  <c r="AM72" i="1"/>
  <c r="AX72" i="1" s="1" a="1"/>
  <c r="AX72" i="1" s="1"/>
  <c r="X141" i="1" l="1"/>
  <c r="X142" i="1" s="1"/>
  <c r="X143" i="1" s="1"/>
  <c r="BI140" i="1"/>
  <c r="X186" i="1"/>
  <c r="X187" i="1" s="1"/>
  <c r="X188" i="1" s="1"/>
  <c r="BI185" i="1"/>
  <c r="X231" i="1"/>
  <c r="X232" i="1" s="1"/>
  <c r="X233" i="1" s="1"/>
  <c r="BI230" i="1"/>
  <c r="X276" i="1"/>
  <c r="X277" i="1" s="1"/>
  <c r="X278" i="1" s="1"/>
  <c r="BI275" i="1"/>
  <c r="AJ222" i="1"/>
  <c r="AI207" i="1"/>
  <c r="AJ217" i="1"/>
  <c r="AJ212" i="1"/>
  <c r="AJ213" i="1"/>
  <c r="AI208" i="1"/>
  <c r="AI214" i="1"/>
  <c r="AI219" i="1"/>
  <c r="AI209" i="1"/>
  <c r="BM72" i="1"/>
  <c r="BL90" i="1"/>
  <c r="BM89" i="1"/>
  <c r="BL89" i="1"/>
  <c r="BL88" i="1"/>
  <c r="BL85" i="1"/>
  <c r="BM62" i="1"/>
  <c r="BM61" i="1"/>
  <c r="BM60" i="1"/>
  <c r="BM55" i="1"/>
  <c r="BM181" i="1"/>
  <c r="BL181" i="1"/>
  <c r="AF296" i="1"/>
  <c r="AH315" i="1"/>
  <c r="AG315" i="1" s="1"/>
  <c r="AI314" i="1"/>
  <c r="AH314" i="1"/>
  <c r="AG314" i="1" s="1"/>
  <c r="AH313" i="1"/>
  <c r="AG313" i="1" s="1"/>
  <c r="AJ286" i="1"/>
  <c r="AH270" i="1"/>
  <c r="AG270" i="1" s="1"/>
  <c r="AI269" i="1"/>
  <c r="AH269" i="1"/>
  <c r="AG269" i="1" s="1"/>
  <c r="AH268" i="1"/>
  <c r="AG268" i="1" s="1"/>
  <c r="AH267" i="1"/>
  <c r="AG267" i="1" s="1"/>
  <c r="AH265" i="1"/>
  <c r="AJ249" i="1"/>
  <c r="AJ241" i="1"/>
  <c r="AF265" i="1"/>
  <c r="AI224" i="1"/>
  <c r="AH224" i="1"/>
  <c r="AG224" i="1" s="1"/>
  <c r="AH223" i="1"/>
  <c r="AG223" i="1" s="1"/>
  <c r="AI222" i="1"/>
  <c r="AH222" i="1"/>
  <c r="AG222" i="1" s="1"/>
  <c r="AH221" i="1"/>
  <c r="AG221" i="1" s="1"/>
  <c r="AJ219" i="1"/>
  <c r="AJ218" i="1"/>
  <c r="AI218" i="1"/>
  <c r="AI217" i="1"/>
  <c r="AJ214" i="1"/>
  <c r="AI213" i="1"/>
  <c r="AI212" i="1"/>
  <c r="AJ209" i="1"/>
  <c r="AJ208" i="1"/>
  <c r="AJ207" i="1"/>
  <c r="AI197" i="1"/>
  <c r="AJ196" i="1"/>
  <c r="AI196" i="1"/>
  <c r="AI195" i="1"/>
  <c r="AI189" i="1"/>
  <c r="AH180" i="1"/>
  <c r="AG180" i="1" s="1"/>
  <c r="AI179" i="1"/>
  <c r="AH179" i="1"/>
  <c r="AG179" i="1" s="1"/>
  <c r="AH178" i="1"/>
  <c r="AG178" i="1" s="1"/>
  <c r="AI152" i="1"/>
  <c r="AJ147" i="1"/>
  <c r="AJ146" i="1"/>
  <c r="AG130" i="1"/>
  <c r="AG125" i="1"/>
  <c r="AG115" i="1"/>
  <c r="AG110" i="1"/>
  <c r="AH90" i="1"/>
  <c r="AG90" i="1" s="1"/>
  <c r="AI89" i="1"/>
  <c r="AH89" i="1"/>
  <c r="AG89" i="1" s="1"/>
  <c r="AH88" i="1"/>
  <c r="AG88" i="1" s="1"/>
  <c r="AH85" i="1"/>
  <c r="AG85" i="1" s="1"/>
  <c r="AJ72" i="1"/>
  <c r="AJ69" i="1"/>
  <c r="AI62" i="1"/>
  <c r="AJ61" i="1"/>
  <c r="AI61" i="1"/>
  <c r="AI60" i="1"/>
  <c r="AI55" i="1"/>
  <c r="AF161" i="1"/>
  <c r="B22" i="3"/>
  <c r="AM179" i="1" s="1"/>
  <c r="AX179" i="1" s="1" a="1"/>
  <c r="AX179" i="1" s="1"/>
  <c r="AC150" i="1"/>
  <c r="AM169" i="1"/>
  <c r="AX169" i="1" s="1" a="1"/>
  <c r="AX169" i="1" s="1"/>
  <c r="AM167" i="1"/>
  <c r="AX167" i="1" s="1" a="1"/>
  <c r="AX167" i="1" s="1"/>
  <c r="AM83" i="1"/>
  <c r="AX83" i="1" s="1" a="1"/>
  <c r="AX83" i="1" s="1"/>
  <c r="AM82" i="1"/>
  <c r="AX82" i="1" s="1" a="1"/>
  <c r="AX82" i="1" s="1"/>
  <c r="AM77" i="1"/>
  <c r="AX77" i="1" s="1" a="1"/>
  <c r="AX77" i="1" s="1"/>
  <c r="AM74" i="1"/>
  <c r="AX74" i="1" s="1" a="1"/>
  <c r="AX74" i="1" s="1"/>
  <c r="AM73" i="1"/>
  <c r="AX73" i="1" s="1" a="1"/>
  <c r="AX73" i="1" s="1"/>
  <c r="AO177" i="1" l="1"/>
  <c r="AZ177" i="1" s="1" a="1"/>
  <c r="AZ177" i="1" s="1"/>
  <c r="AM88" i="1"/>
  <c r="AX88" i="1" s="1" a="1"/>
  <c r="AX88" i="1" s="1"/>
  <c r="AJ120" i="1"/>
  <c r="AJ105" i="1"/>
  <c r="AJ134" i="1"/>
  <c r="AI134" i="1"/>
  <c r="AH120" i="1"/>
  <c r="AG120" i="1" s="1"/>
  <c r="AH109" i="1"/>
  <c r="AG109" i="1" s="1"/>
  <c r="AH134" i="1"/>
  <c r="AG134" i="1" s="1"/>
  <c r="AI119" i="1"/>
  <c r="AI111" i="1"/>
  <c r="AI110" i="1"/>
  <c r="AJ114" i="1"/>
  <c r="AH111" i="1"/>
  <c r="AG111" i="1" s="1"/>
  <c r="AQ135" i="1"/>
  <c r="BB135" i="1" s="1" a="1"/>
  <c r="BB135" i="1" s="1"/>
  <c r="AQ133" i="1"/>
  <c r="BB133" i="1" s="1" a="1"/>
  <c r="BB133" i="1" s="1"/>
  <c r="AQ131" i="1"/>
  <c r="BB131" i="1" s="1" a="1"/>
  <c r="BB131" i="1" s="1"/>
  <c r="AQ129" i="1"/>
  <c r="BB129" i="1" s="1" a="1"/>
  <c r="BB129" i="1" s="1"/>
  <c r="AQ127" i="1"/>
  <c r="BB127" i="1" s="1" a="1"/>
  <c r="BB127" i="1" s="1"/>
  <c r="AQ125" i="1"/>
  <c r="BB125" i="1" s="1" a="1"/>
  <c r="BB125" i="1" s="1"/>
  <c r="AQ123" i="1"/>
  <c r="BB123" i="1" s="1" a="1"/>
  <c r="BB123" i="1" s="1"/>
  <c r="AQ121" i="1"/>
  <c r="BB121" i="1" s="1" a="1"/>
  <c r="BB121" i="1" s="1"/>
  <c r="AQ119" i="1"/>
  <c r="BB119" i="1" s="1" a="1"/>
  <c r="BB119" i="1" s="1"/>
  <c r="AQ117" i="1"/>
  <c r="BB117" i="1" s="1" a="1"/>
  <c r="BB117" i="1" s="1"/>
  <c r="AQ115" i="1"/>
  <c r="BB115" i="1" s="1" a="1"/>
  <c r="BB115" i="1" s="1"/>
  <c r="AQ113" i="1"/>
  <c r="BB113" i="1" s="1" a="1"/>
  <c r="BB113" i="1" s="1"/>
  <c r="AQ111" i="1"/>
  <c r="BB111" i="1" s="1" a="1"/>
  <c r="BB111" i="1" s="1"/>
  <c r="AQ109" i="1"/>
  <c r="BB109" i="1" s="1" a="1"/>
  <c r="BB109" i="1" s="1"/>
  <c r="AQ107" i="1"/>
  <c r="BB107" i="1" s="1" a="1"/>
  <c r="BB107" i="1" s="1"/>
  <c r="AQ105" i="1"/>
  <c r="BB105" i="1" s="1" a="1"/>
  <c r="BB105" i="1" s="1"/>
  <c r="AQ103" i="1"/>
  <c r="BB103" i="1" s="1" a="1"/>
  <c r="BB103" i="1" s="1"/>
  <c r="AQ101" i="1"/>
  <c r="BB101" i="1" s="1" a="1"/>
  <c r="BB101" i="1" s="1"/>
  <c r="AQ99" i="1"/>
  <c r="BB99" i="1" s="1" a="1"/>
  <c r="BB99" i="1" s="1"/>
  <c r="AO135" i="1"/>
  <c r="AZ135" i="1" s="1" a="1"/>
  <c r="AZ135" i="1" s="1"/>
  <c r="AO133" i="1"/>
  <c r="AZ133" i="1" s="1" a="1"/>
  <c r="AZ133" i="1" s="1"/>
  <c r="AO131" i="1"/>
  <c r="AZ131" i="1" s="1" a="1"/>
  <c r="AZ131" i="1" s="1"/>
  <c r="AO129" i="1"/>
  <c r="AZ129" i="1" s="1" a="1"/>
  <c r="AZ129" i="1" s="1"/>
  <c r="AO127" i="1"/>
  <c r="AZ127" i="1" s="1" a="1"/>
  <c r="AZ127" i="1" s="1"/>
  <c r="AO125" i="1"/>
  <c r="AZ125" i="1" s="1" a="1"/>
  <c r="AZ125" i="1" s="1"/>
  <c r="AO123" i="1"/>
  <c r="AZ123" i="1" s="1" a="1"/>
  <c r="AZ123" i="1" s="1"/>
  <c r="AO121" i="1"/>
  <c r="AZ121" i="1" s="1" a="1"/>
  <c r="AZ121" i="1" s="1"/>
  <c r="AO119" i="1"/>
  <c r="AZ119" i="1" s="1" a="1"/>
  <c r="AZ119" i="1" s="1"/>
  <c r="AO117" i="1"/>
  <c r="AZ117" i="1" s="1" a="1"/>
  <c r="AZ117" i="1" s="1"/>
  <c r="AO115" i="1"/>
  <c r="AZ115" i="1" s="1" a="1"/>
  <c r="AZ115" i="1" s="1"/>
  <c r="AO113" i="1"/>
  <c r="AZ113" i="1" s="1" a="1"/>
  <c r="AZ113" i="1" s="1"/>
  <c r="AO111" i="1"/>
  <c r="AZ111" i="1" s="1" a="1"/>
  <c r="AZ111" i="1" s="1"/>
  <c r="AO109" i="1"/>
  <c r="AZ109" i="1" s="1" a="1"/>
  <c r="AZ109" i="1" s="1"/>
  <c r="AO107" i="1"/>
  <c r="AZ107" i="1" s="1" a="1"/>
  <c r="AZ107" i="1" s="1"/>
  <c r="AO105" i="1"/>
  <c r="AZ105" i="1" s="1" a="1"/>
  <c r="AZ105" i="1" s="1"/>
  <c r="AO103" i="1"/>
  <c r="AZ103" i="1" s="1" a="1"/>
  <c r="AZ103" i="1" s="1"/>
  <c r="AO101" i="1"/>
  <c r="AZ101" i="1" s="1" a="1"/>
  <c r="AZ101" i="1" s="1"/>
  <c r="AO99" i="1"/>
  <c r="AZ99" i="1" s="1" a="1"/>
  <c r="AZ99" i="1" s="1"/>
  <c r="AN135" i="1"/>
  <c r="AY135" i="1" s="1" a="1"/>
  <c r="AY135" i="1" s="1"/>
  <c r="AN133" i="1"/>
  <c r="AY133" i="1" s="1" a="1"/>
  <c r="AY133" i="1" s="1"/>
  <c r="AN131" i="1"/>
  <c r="AY131" i="1" s="1" a="1"/>
  <c r="AY131" i="1" s="1"/>
  <c r="AN129" i="1"/>
  <c r="AY129" i="1" s="1" a="1"/>
  <c r="AY129" i="1" s="1"/>
  <c r="AN127" i="1"/>
  <c r="AY127" i="1" s="1" a="1"/>
  <c r="AY127" i="1" s="1"/>
  <c r="AN125" i="1"/>
  <c r="AY125" i="1" s="1" a="1"/>
  <c r="AY125" i="1" s="1"/>
  <c r="AN123" i="1"/>
  <c r="AY123" i="1" s="1" a="1"/>
  <c r="AY123" i="1" s="1"/>
  <c r="AN121" i="1"/>
  <c r="AY121" i="1" s="1" a="1"/>
  <c r="AY121" i="1" s="1"/>
  <c r="AN119" i="1"/>
  <c r="AY119" i="1" s="1" a="1"/>
  <c r="AY119" i="1" s="1"/>
  <c r="AN117" i="1"/>
  <c r="AY117" i="1" s="1" a="1"/>
  <c r="AY117" i="1" s="1"/>
  <c r="AN115" i="1"/>
  <c r="AY115" i="1" s="1" a="1"/>
  <c r="AY115" i="1" s="1"/>
  <c r="AN113" i="1"/>
  <c r="AY113" i="1" s="1" a="1"/>
  <c r="AY113" i="1" s="1"/>
  <c r="AN111" i="1"/>
  <c r="AY111" i="1" s="1" a="1"/>
  <c r="AY111" i="1" s="1"/>
  <c r="AN109" i="1"/>
  <c r="AY109" i="1" s="1" a="1"/>
  <c r="AY109" i="1" s="1"/>
  <c r="AN107" i="1"/>
  <c r="AY107" i="1" s="1" a="1"/>
  <c r="AY107" i="1" s="1"/>
  <c r="AN105" i="1"/>
  <c r="AY105" i="1" s="1" a="1"/>
  <c r="AY105" i="1" s="1"/>
  <c r="AN103" i="1"/>
  <c r="AY103" i="1" s="1" a="1"/>
  <c r="AY103" i="1" s="1"/>
  <c r="AN101" i="1"/>
  <c r="AY101" i="1" s="1" a="1"/>
  <c r="AY101" i="1" s="1"/>
  <c r="AN99" i="1"/>
  <c r="AY99" i="1" s="1" a="1"/>
  <c r="AY99" i="1" s="1"/>
  <c r="AM135" i="1"/>
  <c r="AX135" i="1" s="1" a="1"/>
  <c r="AX135" i="1" s="1"/>
  <c r="AM133" i="1"/>
  <c r="AX133" i="1" s="1" a="1"/>
  <c r="AX133" i="1" s="1"/>
  <c r="AM131" i="1"/>
  <c r="AX131" i="1" s="1" a="1"/>
  <c r="AX131" i="1" s="1"/>
  <c r="AM125" i="1"/>
  <c r="AX125" i="1" s="1" a="1"/>
  <c r="AX125" i="1" s="1"/>
  <c r="AM121" i="1"/>
  <c r="AX121" i="1" s="1" a="1"/>
  <c r="AX121" i="1" s="1"/>
  <c r="AM115" i="1"/>
  <c r="AX115" i="1" s="1" a="1"/>
  <c r="AX115" i="1" s="1"/>
  <c r="AM113" i="1"/>
  <c r="AX113" i="1" s="1" a="1"/>
  <c r="AX113" i="1" s="1"/>
  <c r="AM111" i="1"/>
  <c r="AX111" i="1" s="1" a="1"/>
  <c r="AX111" i="1" s="1"/>
  <c r="AM109" i="1"/>
  <c r="AX109" i="1" s="1" a="1"/>
  <c r="AX109" i="1" s="1"/>
  <c r="AM107" i="1"/>
  <c r="AX107" i="1" s="1" a="1"/>
  <c r="AX107" i="1" s="1"/>
  <c r="AM105" i="1"/>
  <c r="AX105" i="1" s="1" a="1"/>
  <c r="AX105" i="1" s="1"/>
  <c r="AM103" i="1"/>
  <c r="AX103" i="1" s="1" a="1"/>
  <c r="AX103" i="1" s="1"/>
  <c r="AM101" i="1"/>
  <c r="AX101" i="1" s="1" a="1"/>
  <c r="AX101" i="1" s="1"/>
  <c r="AM99" i="1"/>
  <c r="AX99" i="1" s="1" a="1"/>
  <c r="AX99" i="1" s="1"/>
  <c r="AN112" i="1"/>
  <c r="AY112" i="1" s="1" a="1"/>
  <c r="AY112" i="1" s="1"/>
  <c r="AN102" i="1"/>
  <c r="AY102" i="1" s="1" a="1"/>
  <c r="AY102" i="1" s="1"/>
  <c r="AM106" i="1"/>
  <c r="AX106" i="1" s="1" a="1"/>
  <c r="AX106" i="1" s="1"/>
  <c r="AQ134" i="1"/>
  <c r="BB134" i="1" s="1" a="1"/>
  <c r="BB134" i="1" s="1"/>
  <c r="AQ132" i="1"/>
  <c r="BB132" i="1" s="1" a="1"/>
  <c r="BB132" i="1" s="1"/>
  <c r="AQ130" i="1"/>
  <c r="BB130" i="1" s="1" a="1"/>
  <c r="BB130" i="1" s="1"/>
  <c r="AQ128" i="1"/>
  <c r="BB128" i="1" s="1" a="1"/>
  <c r="BB128" i="1" s="1"/>
  <c r="AQ126" i="1"/>
  <c r="BB126" i="1" s="1" a="1"/>
  <c r="BB126" i="1" s="1"/>
  <c r="AQ124" i="1"/>
  <c r="BB124" i="1" s="1" a="1"/>
  <c r="BB124" i="1" s="1"/>
  <c r="AQ122" i="1"/>
  <c r="BB122" i="1" s="1" a="1"/>
  <c r="BB122" i="1" s="1"/>
  <c r="AQ120" i="1"/>
  <c r="BB120" i="1" s="1" a="1"/>
  <c r="BB120" i="1" s="1"/>
  <c r="AQ118" i="1"/>
  <c r="BB118" i="1" s="1" a="1"/>
  <c r="BB118" i="1" s="1"/>
  <c r="AQ116" i="1"/>
  <c r="BB116" i="1" s="1" a="1"/>
  <c r="BB116" i="1" s="1"/>
  <c r="AQ114" i="1"/>
  <c r="BB114" i="1" s="1" a="1"/>
  <c r="BB114" i="1" s="1"/>
  <c r="AQ112" i="1"/>
  <c r="BB112" i="1" s="1" a="1"/>
  <c r="BB112" i="1" s="1"/>
  <c r="AQ110" i="1"/>
  <c r="BB110" i="1" s="1" a="1"/>
  <c r="BB110" i="1" s="1"/>
  <c r="AQ108" i="1"/>
  <c r="BB108" i="1" s="1" a="1"/>
  <c r="BB108" i="1" s="1"/>
  <c r="AQ106" i="1"/>
  <c r="BB106" i="1" s="1" a="1"/>
  <c r="BB106" i="1" s="1"/>
  <c r="AQ104" i="1"/>
  <c r="BB104" i="1" s="1" a="1"/>
  <c r="BB104" i="1" s="1"/>
  <c r="AQ102" i="1"/>
  <c r="BB102" i="1" s="1" a="1"/>
  <c r="BB102" i="1" s="1"/>
  <c r="AQ100" i="1"/>
  <c r="BB100" i="1" s="1" a="1"/>
  <c r="BB100" i="1" s="1"/>
  <c r="AN110" i="1"/>
  <c r="AY110" i="1" s="1" a="1"/>
  <c r="AY110" i="1" s="1"/>
  <c r="AN106" i="1"/>
  <c r="AY106" i="1" s="1" a="1"/>
  <c r="AY106" i="1" s="1"/>
  <c r="AN104" i="1"/>
  <c r="AY104" i="1" s="1" a="1"/>
  <c r="AY104" i="1" s="1"/>
  <c r="AN100" i="1"/>
  <c r="AY100" i="1" s="1" a="1"/>
  <c r="AY100" i="1" s="1"/>
  <c r="AM120" i="1"/>
  <c r="AX120" i="1" s="1" a="1"/>
  <c r="AX120" i="1" s="1"/>
  <c r="AM116" i="1"/>
  <c r="AX116" i="1" s="1" a="1"/>
  <c r="AX116" i="1" s="1"/>
  <c r="AM114" i="1"/>
  <c r="AX114" i="1" s="1" a="1"/>
  <c r="AX114" i="1" s="1"/>
  <c r="AM110" i="1"/>
  <c r="AX110" i="1" s="1" a="1"/>
  <c r="AX110" i="1" s="1"/>
  <c r="AM108" i="1"/>
  <c r="AX108" i="1" s="1" a="1"/>
  <c r="AX108" i="1" s="1"/>
  <c r="AM102" i="1"/>
  <c r="AX102" i="1" s="1" a="1"/>
  <c r="AX102" i="1" s="1"/>
  <c r="AM100" i="1"/>
  <c r="AX100" i="1" s="1" a="1"/>
  <c r="AX100" i="1" s="1"/>
  <c r="AO134" i="1"/>
  <c r="AZ134" i="1" s="1" a="1"/>
  <c r="AZ134" i="1" s="1"/>
  <c r="AO132" i="1"/>
  <c r="AZ132" i="1" s="1" a="1"/>
  <c r="AZ132" i="1" s="1"/>
  <c r="AO130" i="1"/>
  <c r="AZ130" i="1" s="1" a="1"/>
  <c r="AZ130" i="1" s="1"/>
  <c r="AO128" i="1"/>
  <c r="AZ128" i="1" s="1" a="1"/>
  <c r="AZ128" i="1" s="1"/>
  <c r="AO126" i="1"/>
  <c r="AZ126" i="1" s="1" a="1"/>
  <c r="AZ126" i="1" s="1"/>
  <c r="AO124" i="1"/>
  <c r="AZ124" i="1" s="1" a="1"/>
  <c r="AZ124" i="1" s="1"/>
  <c r="AO122" i="1"/>
  <c r="AZ122" i="1" s="1" a="1"/>
  <c r="AZ122" i="1" s="1"/>
  <c r="AO120" i="1"/>
  <c r="AZ120" i="1" s="1" a="1"/>
  <c r="AZ120" i="1" s="1"/>
  <c r="AO118" i="1"/>
  <c r="AZ118" i="1" s="1" a="1"/>
  <c r="AZ118" i="1" s="1"/>
  <c r="AO116" i="1"/>
  <c r="AZ116" i="1" s="1" a="1"/>
  <c r="AZ116" i="1" s="1"/>
  <c r="AO114" i="1"/>
  <c r="AZ114" i="1" s="1" a="1"/>
  <c r="AZ114" i="1" s="1"/>
  <c r="AO112" i="1"/>
  <c r="AZ112" i="1" s="1" a="1"/>
  <c r="AZ112" i="1" s="1"/>
  <c r="AO110" i="1"/>
  <c r="AZ110" i="1" s="1" a="1"/>
  <c r="AZ110" i="1" s="1"/>
  <c r="AO108" i="1"/>
  <c r="AZ108" i="1" s="1" a="1"/>
  <c r="AZ108" i="1" s="1"/>
  <c r="AO106" i="1"/>
  <c r="AZ106" i="1" s="1" a="1"/>
  <c r="AZ106" i="1" s="1"/>
  <c r="AO104" i="1"/>
  <c r="AZ104" i="1" s="1" a="1"/>
  <c r="AZ104" i="1" s="1"/>
  <c r="AO102" i="1"/>
  <c r="AZ102" i="1" s="1" a="1"/>
  <c r="AZ102" i="1" s="1"/>
  <c r="AO100" i="1"/>
  <c r="AZ100" i="1" s="1" a="1"/>
  <c r="AZ100" i="1" s="1"/>
  <c r="AM104" i="1"/>
  <c r="AX104" i="1" s="1" a="1"/>
  <c r="AX104" i="1" s="1"/>
  <c r="AN134" i="1"/>
  <c r="AY134" i="1" s="1" a="1"/>
  <c r="AY134" i="1" s="1"/>
  <c r="AN132" i="1"/>
  <c r="AY132" i="1" s="1" a="1"/>
  <c r="AY132" i="1" s="1"/>
  <c r="AN130" i="1"/>
  <c r="AY130" i="1" s="1" a="1"/>
  <c r="AY130" i="1" s="1"/>
  <c r="AN128" i="1"/>
  <c r="AY128" i="1" s="1" a="1"/>
  <c r="AY128" i="1" s="1"/>
  <c r="AN126" i="1"/>
  <c r="AY126" i="1" s="1" a="1"/>
  <c r="AY126" i="1" s="1"/>
  <c r="AN124" i="1"/>
  <c r="AY124" i="1" s="1" a="1"/>
  <c r="AY124" i="1" s="1"/>
  <c r="AN122" i="1"/>
  <c r="AY122" i="1" s="1" a="1"/>
  <c r="AY122" i="1" s="1"/>
  <c r="AN120" i="1"/>
  <c r="AY120" i="1" s="1" a="1"/>
  <c r="AY120" i="1" s="1"/>
  <c r="AN118" i="1"/>
  <c r="AY118" i="1" s="1" a="1"/>
  <c r="AY118" i="1" s="1"/>
  <c r="AN116" i="1"/>
  <c r="AY116" i="1" s="1" a="1"/>
  <c r="AY116" i="1" s="1"/>
  <c r="AN114" i="1"/>
  <c r="AY114" i="1" s="1" a="1"/>
  <c r="AY114" i="1" s="1"/>
  <c r="AN108" i="1"/>
  <c r="AY108" i="1" s="1" a="1"/>
  <c r="AY108" i="1" s="1"/>
  <c r="AM134" i="1"/>
  <c r="AX134" i="1" s="1" a="1"/>
  <c r="AX134" i="1" s="1"/>
  <c r="AM130" i="1"/>
  <c r="AX130" i="1" s="1" a="1"/>
  <c r="AX130" i="1" s="1"/>
  <c r="AM126" i="1"/>
  <c r="AX126" i="1" s="1" a="1"/>
  <c r="AX126" i="1" s="1"/>
  <c r="AM112" i="1"/>
  <c r="AX112" i="1" s="1" a="1"/>
  <c r="AX112" i="1" s="1"/>
  <c r="AJ198" i="1"/>
  <c r="C22" i="4" s="1"/>
  <c r="AG265" i="1"/>
  <c r="X279" i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X314" i="1" s="1"/>
  <c r="X315" i="1" s="1"/>
  <c r="BI277" i="1"/>
  <c r="X234" i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BI232" i="1"/>
  <c r="X189" i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BI187" i="1"/>
  <c r="X144" i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BI142" i="1"/>
  <c r="AN160" i="1"/>
  <c r="AY160" i="1" s="1" a="1"/>
  <c r="AY160" i="1" s="1"/>
  <c r="AM147" i="1"/>
  <c r="AX147" i="1" s="1" a="1"/>
  <c r="AX147" i="1" s="1"/>
  <c r="AQ144" i="1"/>
  <c r="BB144" i="1" s="1" a="1"/>
  <c r="BB144" i="1" s="1"/>
  <c r="AM146" i="1"/>
  <c r="AX146" i="1" s="1" a="1"/>
  <c r="AX146" i="1" s="1"/>
  <c r="AN147" i="1"/>
  <c r="AY147" i="1" s="1" a="1"/>
  <c r="AY147" i="1" s="1"/>
  <c r="AM145" i="1"/>
  <c r="AX145" i="1" s="1" a="1"/>
  <c r="AX145" i="1" s="1"/>
  <c r="AN146" i="1"/>
  <c r="AY146" i="1" s="1" a="1"/>
  <c r="AY146" i="1" s="1"/>
  <c r="AO147" i="1"/>
  <c r="AZ147" i="1" s="1" a="1"/>
  <c r="AZ147" i="1" s="1"/>
  <c r="AO144" i="1"/>
  <c r="AZ144" i="1" s="1" a="1"/>
  <c r="AZ144" i="1" s="1"/>
  <c r="AN145" i="1"/>
  <c r="AY145" i="1" s="1" a="1"/>
  <c r="AY145" i="1" s="1"/>
  <c r="AO146" i="1"/>
  <c r="AZ146" i="1" s="1" a="1"/>
  <c r="AZ146" i="1" s="1"/>
  <c r="AQ147" i="1"/>
  <c r="BB147" i="1" s="1" a="1"/>
  <c r="BB147" i="1" s="1"/>
  <c r="AM144" i="1"/>
  <c r="AX144" i="1" s="1" a="1"/>
  <c r="AX144" i="1" s="1"/>
  <c r="AO145" i="1"/>
  <c r="AZ145" i="1" s="1" a="1"/>
  <c r="AZ145" i="1" s="1"/>
  <c r="AQ146" i="1"/>
  <c r="BB146" i="1" s="1" a="1"/>
  <c r="BB146" i="1" s="1"/>
  <c r="AN144" i="1"/>
  <c r="AY144" i="1" s="1" a="1"/>
  <c r="AY144" i="1" s="1"/>
  <c r="AQ145" i="1"/>
  <c r="BB145" i="1" s="1" a="1"/>
  <c r="BB145" i="1" s="1"/>
  <c r="AQ220" i="1"/>
  <c r="BB220" i="1" s="1" a="1"/>
  <c r="BB220" i="1" s="1"/>
  <c r="AQ246" i="1"/>
  <c r="BB246" i="1" s="1" a="1"/>
  <c r="BB246" i="1" s="1"/>
  <c r="AQ239" i="1"/>
  <c r="BB239" i="1" s="1" a="1"/>
  <c r="BB239" i="1" s="1"/>
  <c r="AQ171" i="1"/>
  <c r="BB171" i="1" s="1" a="1"/>
  <c r="BB171" i="1" s="1"/>
  <c r="AQ340" i="1"/>
  <c r="BB340" i="1" s="1" a="1"/>
  <c r="BB340" i="1" s="1"/>
  <c r="AQ201" i="1"/>
  <c r="BB201" i="1" s="1" a="1"/>
  <c r="BB201" i="1" s="1"/>
  <c r="AQ70" i="1"/>
  <c r="BB70" i="1" s="1" a="1"/>
  <c r="BB70" i="1" s="1"/>
  <c r="AQ166" i="1"/>
  <c r="BB166" i="1" s="1" a="1"/>
  <c r="BB166" i="1" s="1"/>
  <c r="AQ76" i="1"/>
  <c r="BB76" i="1" s="1" a="1"/>
  <c r="BB76" i="1" s="1"/>
  <c r="AQ295" i="1"/>
  <c r="BB295" i="1" s="1" a="1"/>
  <c r="BB295" i="1" s="1"/>
  <c r="AQ156" i="1"/>
  <c r="BB156" i="1" s="1" a="1"/>
  <c r="BB156" i="1" s="1"/>
  <c r="AQ250" i="1"/>
  <c r="BB250" i="1" s="1" a="1"/>
  <c r="BB250" i="1" s="1"/>
  <c r="AQ66" i="1"/>
  <c r="BB66" i="1" s="1" a="1"/>
  <c r="BB66" i="1" s="1"/>
  <c r="AQ341" i="1"/>
  <c r="BB341" i="1" s="1" a="1"/>
  <c r="BB341" i="1" s="1"/>
  <c r="AQ205" i="1"/>
  <c r="BB205" i="1" s="1" a="1"/>
  <c r="BB205" i="1" s="1"/>
  <c r="AQ351" i="1"/>
  <c r="BB351" i="1" s="1" a="1"/>
  <c r="BB351" i="1" s="1"/>
  <c r="AQ301" i="1"/>
  <c r="BB301" i="1" s="1" a="1"/>
  <c r="BB301" i="1" s="1"/>
  <c r="AQ160" i="1"/>
  <c r="BB160" i="1" s="1" a="1"/>
  <c r="BB160" i="1" s="1"/>
  <c r="AQ81" i="1"/>
  <c r="BB81" i="1" s="1" a="1"/>
  <c r="BB81" i="1" s="1"/>
  <c r="AQ346" i="1"/>
  <c r="BB346" i="1" s="1" a="1"/>
  <c r="BB346" i="1" s="1"/>
  <c r="AQ306" i="1"/>
  <c r="BB306" i="1" s="1" a="1"/>
  <c r="BB306" i="1" s="1"/>
  <c r="AQ245" i="1"/>
  <c r="BB245" i="1" s="1" a="1"/>
  <c r="BB245" i="1" s="1"/>
  <c r="AQ71" i="1"/>
  <c r="BB71" i="1" s="1" a="1"/>
  <c r="BB71" i="1" s="1"/>
  <c r="AQ291" i="1"/>
  <c r="BB291" i="1" s="1" a="1"/>
  <c r="BB291" i="1" s="1"/>
  <c r="AQ215" i="1"/>
  <c r="BB215" i="1" s="1" a="1"/>
  <c r="BB215" i="1" s="1"/>
  <c r="AQ336" i="1"/>
  <c r="BB336" i="1" s="1" a="1"/>
  <c r="BB336" i="1" s="1"/>
  <c r="AO69" i="1"/>
  <c r="AZ69" i="1" s="1" a="1"/>
  <c r="AZ69" i="1" s="1"/>
  <c r="AM225" i="1"/>
  <c r="AX225" i="1" s="1" a="1"/>
  <c r="AX225" i="1" s="1"/>
  <c r="AO90" i="1"/>
  <c r="AZ90" i="1" s="1" a="1"/>
  <c r="AZ90" i="1" s="1"/>
  <c r="AN177" i="1"/>
  <c r="AY177" i="1" s="1" a="1"/>
  <c r="AY177" i="1" s="1"/>
  <c r="AN60" i="1"/>
  <c r="AY60" i="1" s="1" a="1"/>
  <c r="AY60" i="1" s="1"/>
  <c r="AO70" i="1"/>
  <c r="AZ70" i="1" s="1" a="1"/>
  <c r="AZ70" i="1" s="1"/>
  <c r="AM165" i="1"/>
  <c r="AX165" i="1" s="1" a="1"/>
  <c r="AX165" i="1" s="1"/>
  <c r="AO161" i="1"/>
  <c r="AZ161" i="1" s="1" a="1"/>
  <c r="AZ161" i="1" s="1"/>
  <c r="AO55" i="1"/>
  <c r="AZ55" i="1" s="1" a="1"/>
  <c r="AZ55" i="1" s="1"/>
  <c r="AO58" i="1"/>
  <c r="AZ58" i="1" s="1" a="1"/>
  <c r="AZ58" i="1" s="1"/>
  <c r="AO165" i="1"/>
  <c r="AZ165" i="1" s="1" a="1"/>
  <c r="AZ165" i="1" s="1"/>
  <c r="AM59" i="1"/>
  <c r="AX59" i="1" s="1" a="1"/>
  <c r="AX59" i="1" s="1"/>
  <c r="AM85" i="1"/>
  <c r="AX85" i="1" s="1" a="1"/>
  <c r="AX85" i="1" s="1"/>
  <c r="AO59" i="1"/>
  <c r="AZ59" i="1" s="1" a="1"/>
  <c r="AZ59" i="1" s="1"/>
  <c r="AM90" i="1"/>
  <c r="AX90" i="1" s="1" a="1"/>
  <c r="AX90" i="1" s="1"/>
  <c r="AN56" i="1"/>
  <c r="AY56" i="1" s="1" a="1"/>
  <c r="AY56" i="1" s="1"/>
  <c r="AN165" i="1"/>
  <c r="AY165" i="1" s="1" a="1"/>
  <c r="AY165" i="1" s="1"/>
  <c r="AN77" i="1"/>
  <c r="AY77" i="1" s="1" a="1"/>
  <c r="AY77" i="1" s="1"/>
  <c r="AO60" i="1"/>
  <c r="AZ60" i="1" s="1" a="1"/>
  <c r="AZ60" i="1" s="1"/>
  <c r="AO79" i="1"/>
  <c r="AZ79" i="1" s="1" a="1"/>
  <c r="AZ79" i="1" s="1"/>
  <c r="AO199" i="1"/>
  <c r="AZ199" i="1" s="1" a="1"/>
  <c r="AZ199" i="1" s="1"/>
  <c r="AN66" i="1"/>
  <c r="AY66" i="1" s="1" a="1"/>
  <c r="AY66" i="1" s="1"/>
  <c r="AN67" i="1"/>
  <c r="AY67" i="1" s="1" a="1"/>
  <c r="AY67" i="1" s="1"/>
  <c r="AM69" i="1"/>
  <c r="AX69" i="1" s="1" a="1"/>
  <c r="AX69" i="1" s="1"/>
  <c r="AN82" i="1"/>
  <c r="AY82" i="1" s="1" a="1"/>
  <c r="AY82" i="1" s="1"/>
  <c r="AO156" i="1"/>
  <c r="AZ156" i="1" s="1" a="1"/>
  <c r="AZ156" i="1" s="1"/>
  <c r="AM176" i="1"/>
  <c r="AX176" i="1" s="1" a="1"/>
  <c r="AX176" i="1" s="1"/>
  <c r="AO212" i="1"/>
  <c r="AZ212" i="1" s="1" a="1"/>
  <c r="AZ212" i="1" s="1"/>
  <c r="AI150" i="1"/>
  <c r="AO166" i="1"/>
  <c r="AZ166" i="1" s="1" a="1"/>
  <c r="AZ166" i="1" s="1"/>
  <c r="AQ90" i="1"/>
  <c r="BB90" i="1" s="1" a="1"/>
  <c r="BB90" i="1" s="1"/>
  <c r="AO191" i="1"/>
  <c r="AZ191" i="1" s="1" a="1"/>
  <c r="AZ191" i="1" s="1"/>
  <c r="AO149" i="1"/>
  <c r="AZ149" i="1" s="1" a="1"/>
  <c r="AZ149" i="1" s="1"/>
  <c r="AN80" i="1"/>
  <c r="AY80" i="1" s="1" a="1"/>
  <c r="AY80" i="1" s="1"/>
  <c r="AO150" i="1"/>
  <c r="AZ150" i="1" s="1" a="1"/>
  <c r="AZ150" i="1" s="1"/>
  <c r="AQ154" i="1"/>
  <c r="BB154" i="1" s="1" a="1"/>
  <c r="BB154" i="1" s="1"/>
  <c r="AM200" i="1"/>
  <c r="AX200" i="1" s="1" a="1"/>
  <c r="AX200" i="1" s="1"/>
  <c r="AO151" i="1"/>
  <c r="AZ151" i="1" s="1" a="1"/>
  <c r="AZ151" i="1" s="1"/>
  <c r="AO175" i="1"/>
  <c r="AZ175" i="1" s="1" a="1"/>
  <c r="AZ175" i="1" s="1"/>
  <c r="AQ159" i="1"/>
  <c r="BB159" i="1" s="1" a="1"/>
  <c r="BB159" i="1" s="1"/>
  <c r="AO209" i="1"/>
  <c r="AZ209" i="1" s="1" a="1"/>
  <c r="AZ209" i="1" s="1"/>
  <c r="AJ152" i="1"/>
  <c r="AQ191" i="1"/>
  <c r="BB191" i="1" s="1" a="1"/>
  <c r="BB191" i="1" s="1"/>
  <c r="AO61" i="1"/>
  <c r="AZ61" i="1" s="1" a="1"/>
  <c r="AZ61" i="1" s="1"/>
  <c r="AN75" i="1"/>
  <c r="AY75" i="1" s="1" a="1"/>
  <c r="AY75" i="1" s="1"/>
  <c r="AN85" i="1"/>
  <c r="AY85" i="1" s="1" a="1"/>
  <c r="AY85" i="1" s="1"/>
  <c r="AM152" i="1"/>
  <c r="AX152" i="1" s="1" a="1"/>
  <c r="AX152" i="1" s="1"/>
  <c r="AQ61" i="1"/>
  <c r="BB61" i="1" s="1" a="1"/>
  <c r="BB61" i="1" s="1"/>
  <c r="AQ197" i="1"/>
  <c r="BB197" i="1" s="1" a="1"/>
  <c r="BB197" i="1" s="1"/>
  <c r="AM64" i="1"/>
  <c r="AX64" i="1" s="1" a="1"/>
  <c r="AX64" i="1" s="1"/>
  <c r="AO76" i="1"/>
  <c r="AZ76" i="1" s="1" a="1"/>
  <c r="AZ76" i="1" s="1"/>
  <c r="AN88" i="1"/>
  <c r="AY88" i="1" s="1" a="1"/>
  <c r="AY88" i="1" s="1"/>
  <c r="AN152" i="1"/>
  <c r="AY152" i="1" s="1" a="1"/>
  <c r="AY152" i="1" s="1"/>
  <c r="AQ67" i="1"/>
  <c r="BB67" i="1" s="1" a="1"/>
  <c r="BB67" i="1" s="1"/>
  <c r="AQ198" i="1"/>
  <c r="BB198" i="1" s="1" a="1"/>
  <c r="BB198" i="1" s="1"/>
  <c r="AO65" i="1"/>
  <c r="AZ65" i="1" s="1" a="1"/>
  <c r="AZ65" i="1" s="1"/>
  <c r="AO88" i="1"/>
  <c r="AZ88" i="1" s="1" a="1"/>
  <c r="AZ88" i="1" s="1"/>
  <c r="AM154" i="1"/>
  <c r="AX154" i="1" s="1" a="1"/>
  <c r="AX154" i="1" s="1"/>
  <c r="AN174" i="1"/>
  <c r="AY174" i="1" s="1" a="1"/>
  <c r="AY174" i="1" s="1"/>
  <c r="AQ68" i="1"/>
  <c r="BB68" i="1" s="1" a="1"/>
  <c r="BB68" i="1" s="1"/>
  <c r="AQ216" i="1"/>
  <c r="BB216" i="1" s="1" a="1"/>
  <c r="BB216" i="1" s="1"/>
  <c r="AI144" i="1"/>
  <c r="AI145" i="1"/>
  <c r="AI146" i="1"/>
  <c r="AJ153" i="1"/>
  <c r="AI193" i="1"/>
  <c r="AI289" i="1"/>
  <c r="AI290" i="1"/>
  <c r="AJ197" i="1"/>
  <c r="AM359" i="1"/>
  <c r="AX359" i="1" s="1" a="1"/>
  <c r="AX359" i="1" s="1"/>
  <c r="AN352" i="1"/>
  <c r="AY352" i="1" s="1" a="1"/>
  <c r="AY352" i="1" s="1"/>
  <c r="AM350" i="1"/>
  <c r="AX350" i="1" s="1" a="1"/>
  <c r="AX350" i="1" s="1"/>
  <c r="AO339" i="1"/>
  <c r="AZ339" i="1" s="1" a="1"/>
  <c r="AZ339" i="1" s="1"/>
  <c r="AQ337" i="1"/>
  <c r="BB337" i="1" s="1" a="1"/>
  <c r="BB337" i="1" s="1"/>
  <c r="AO335" i="1"/>
  <c r="AZ335" i="1" s="1" a="1"/>
  <c r="AZ335" i="1" s="1"/>
  <c r="AO333" i="1"/>
  <c r="AZ333" i="1" s="1" a="1"/>
  <c r="AZ333" i="1" s="1"/>
  <c r="AQ331" i="1"/>
  <c r="BB331" i="1" s="1" a="1"/>
  <c r="BB331" i="1" s="1"/>
  <c r="AM330" i="1"/>
  <c r="AX330" i="1" s="1" a="1"/>
  <c r="AX330" i="1" s="1"/>
  <c r="AO328" i="1"/>
  <c r="AZ328" i="1" s="1" a="1"/>
  <c r="AZ328" i="1" s="1"/>
  <c r="AQ326" i="1"/>
  <c r="BB326" i="1" s="1" a="1"/>
  <c r="BB326" i="1" s="1"/>
  <c r="AO340" i="1"/>
  <c r="AZ340" i="1" s="1" a="1"/>
  <c r="AZ340" i="1" s="1"/>
  <c r="AO332" i="1"/>
  <c r="AZ332" i="1" s="1" a="1"/>
  <c r="AZ332" i="1" s="1"/>
  <c r="AQ325" i="1"/>
  <c r="BB325" i="1" s="1" a="1"/>
  <c r="BB325" i="1" s="1"/>
  <c r="AN334" i="1"/>
  <c r="AY334" i="1" s="1" a="1"/>
  <c r="AY334" i="1" s="1"/>
  <c r="AO327" i="1"/>
  <c r="AZ327" i="1" s="1" a="1"/>
  <c r="AZ327" i="1" s="1"/>
  <c r="AN358" i="1"/>
  <c r="AY358" i="1" s="1" a="1"/>
  <c r="AY358" i="1" s="1"/>
  <c r="AO342" i="1"/>
  <c r="AZ342" i="1" s="1" a="1"/>
  <c r="AZ342" i="1" s="1"/>
  <c r="AN338" i="1"/>
  <c r="AY338" i="1" s="1" a="1"/>
  <c r="AY338" i="1" s="1"/>
  <c r="AM334" i="1"/>
  <c r="AX334" i="1" s="1" a="1"/>
  <c r="AX334" i="1" s="1"/>
  <c r="AQ330" i="1"/>
  <c r="BB330" i="1" s="1" a="1"/>
  <c r="BB330" i="1" s="1"/>
  <c r="AN327" i="1"/>
  <c r="AY327" i="1" s="1" a="1"/>
  <c r="AY327" i="1" s="1"/>
  <c r="AQ360" i="1"/>
  <c r="BB360" i="1" s="1" a="1"/>
  <c r="BB360" i="1" s="1"/>
  <c r="AQ357" i="1"/>
  <c r="BB357" i="1" s="1" a="1"/>
  <c r="BB357" i="1" s="1"/>
  <c r="AQ355" i="1"/>
  <c r="BB355" i="1" s="1" a="1"/>
  <c r="BB355" i="1" s="1"/>
  <c r="AQ345" i="1"/>
  <c r="BB345" i="1" s="1" a="1"/>
  <c r="BB345" i="1" s="1"/>
  <c r="AQ343" i="1"/>
  <c r="BB343" i="1" s="1" a="1"/>
  <c r="BB343" i="1" s="1"/>
  <c r="AO341" i="1"/>
  <c r="AZ341" i="1" s="1" a="1"/>
  <c r="AZ341" i="1" s="1"/>
  <c r="AN339" i="1"/>
  <c r="AY339" i="1" s="1" a="1"/>
  <c r="AY339" i="1" s="1"/>
  <c r="AO337" i="1"/>
  <c r="AZ337" i="1" s="1" a="1"/>
  <c r="AZ337" i="1" s="1"/>
  <c r="AN335" i="1"/>
  <c r="AY335" i="1" s="1" a="1"/>
  <c r="AY335" i="1" s="1"/>
  <c r="AN333" i="1"/>
  <c r="AY333" i="1" s="1" a="1"/>
  <c r="AY333" i="1" s="1"/>
  <c r="AO331" i="1"/>
  <c r="AZ331" i="1" s="1" a="1"/>
  <c r="AZ331" i="1" s="1"/>
  <c r="AN328" i="1"/>
  <c r="AY328" i="1" s="1" a="1"/>
  <c r="AY328" i="1" s="1"/>
  <c r="AO326" i="1"/>
  <c r="AZ326" i="1" s="1" a="1"/>
  <c r="AZ326" i="1" s="1"/>
  <c r="AQ324" i="1"/>
  <c r="BB324" i="1" s="1" a="1"/>
  <c r="BB324" i="1" s="1"/>
  <c r="AM328" i="1"/>
  <c r="AX328" i="1" s="1" a="1"/>
  <c r="AX328" i="1" s="1"/>
  <c r="AO324" i="1"/>
  <c r="AZ324" i="1" s="1" a="1"/>
  <c r="AZ324" i="1" s="1"/>
  <c r="AN357" i="1"/>
  <c r="AY357" i="1" s="1" a="1"/>
  <c r="AY357" i="1" s="1"/>
  <c r="AN355" i="1"/>
  <c r="AY355" i="1" s="1" a="1"/>
  <c r="AY355" i="1" s="1"/>
  <c r="AO353" i="1"/>
  <c r="AZ353" i="1" s="1" a="1"/>
  <c r="AZ353" i="1" s="1"/>
  <c r="AO351" i="1"/>
  <c r="AZ351" i="1" s="1" a="1"/>
  <c r="AZ351" i="1" s="1"/>
  <c r="AO349" i="1"/>
  <c r="AZ349" i="1" s="1" a="1"/>
  <c r="AZ349" i="1" s="1"/>
  <c r="AO347" i="1"/>
  <c r="AZ347" i="1" s="1" a="1"/>
  <c r="AZ347" i="1" s="1"/>
  <c r="AN345" i="1"/>
  <c r="AY345" i="1" s="1" a="1"/>
  <c r="AY345" i="1" s="1"/>
  <c r="AM341" i="1"/>
  <c r="AX341" i="1" s="1" a="1"/>
  <c r="AX341" i="1" s="1"/>
  <c r="AM337" i="1"/>
  <c r="AX337" i="1" s="1" a="1"/>
  <c r="AX337" i="1" s="1"/>
  <c r="AM355" i="1"/>
  <c r="AX355" i="1" s="1" a="1"/>
  <c r="AX355" i="1" s="1"/>
  <c r="AN353" i="1"/>
  <c r="AY353" i="1" s="1" a="1"/>
  <c r="AY353" i="1" s="1"/>
  <c r="AN351" i="1"/>
  <c r="AY351" i="1" s="1" a="1"/>
  <c r="AY351" i="1" s="1"/>
  <c r="AN347" i="1"/>
  <c r="AY347" i="1" s="1" a="1"/>
  <c r="AY347" i="1" s="1"/>
  <c r="AQ334" i="1"/>
  <c r="BB334" i="1" s="1" a="1"/>
  <c r="BB334" i="1" s="1"/>
  <c r="AQ332" i="1"/>
  <c r="BB332" i="1" s="1" a="1"/>
  <c r="BB332" i="1" s="1"/>
  <c r="AQ329" i="1"/>
  <c r="BB329" i="1" s="1" a="1"/>
  <c r="BB329" i="1" s="1"/>
  <c r="AJ328" i="1"/>
  <c r="AM324" i="1"/>
  <c r="AX324" i="1" s="1" a="1"/>
  <c r="AX324" i="1" s="1"/>
  <c r="AO336" i="1"/>
  <c r="AZ336" i="1" s="1" a="1"/>
  <c r="AZ336" i="1" s="1"/>
  <c r="AQ327" i="1"/>
  <c r="BB327" i="1" s="1" a="1"/>
  <c r="BB327" i="1" s="1"/>
  <c r="AQ356" i="1"/>
  <c r="BB356" i="1" s="1" a="1"/>
  <c r="BB356" i="1" s="1"/>
  <c r="AQ344" i="1"/>
  <c r="BB344" i="1" s="1" a="1"/>
  <c r="BB344" i="1" s="1"/>
  <c r="AN340" i="1"/>
  <c r="AY340" i="1" s="1" a="1"/>
  <c r="AY340" i="1" s="1"/>
  <c r="AN336" i="1"/>
  <c r="AY336" i="1" s="1" a="1"/>
  <c r="AY336" i="1" s="1"/>
  <c r="AO360" i="1"/>
  <c r="AZ360" i="1" s="1" a="1"/>
  <c r="AZ360" i="1" s="1"/>
  <c r="AJ359" i="1"/>
  <c r="AO357" i="1"/>
  <c r="AZ357" i="1" s="1" a="1"/>
  <c r="AZ357" i="1" s="1"/>
  <c r="AO355" i="1"/>
  <c r="AZ355" i="1" s="1" a="1"/>
  <c r="AZ355" i="1" s="1"/>
  <c r="AQ353" i="1"/>
  <c r="BB353" i="1" s="1" a="1"/>
  <c r="BB353" i="1" s="1"/>
  <c r="AQ349" i="1"/>
  <c r="BB349" i="1" s="1" a="1"/>
  <c r="BB349" i="1" s="1"/>
  <c r="AQ347" i="1"/>
  <c r="BB347" i="1" s="1" a="1"/>
  <c r="BB347" i="1" s="1"/>
  <c r="AO345" i="1"/>
  <c r="AZ345" i="1" s="1" a="1"/>
  <c r="AZ345" i="1" s="1"/>
  <c r="AO343" i="1"/>
  <c r="AZ343" i="1" s="1" a="1"/>
  <c r="AZ343" i="1" s="1"/>
  <c r="AN341" i="1"/>
  <c r="AY341" i="1" s="1" a="1"/>
  <c r="AY341" i="1" s="1"/>
  <c r="AM339" i="1"/>
  <c r="AX339" i="1" s="1" a="1"/>
  <c r="AX339" i="1" s="1"/>
  <c r="AN337" i="1"/>
  <c r="AY337" i="1" s="1" a="1"/>
  <c r="AY337" i="1" s="1"/>
  <c r="AM335" i="1"/>
  <c r="AX335" i="1" s="1" a="1"/>
  <c r="AX335" i="1" s="1"/>
  <c r="AM333" i="1"/>
  <c r="AX333" i="1" s="1" a="1"/>
  <c r="AX333" i="1" s="1"/>
  <c r="AN331" i="1"/>
  <c r="AY331" i="1" s="1" a="1"/>
  <c r="AY331" i="1" s="1"/>
  <c r="AJ330" i="1"/>
  <c r="AN326" i="1"/>
  <c r="AY326" i="1" s="1" a="1"/>
  <c r="AY326" i="1" s="1"/>
  <c r="AN343" i="1"/>
  <c r="AY343" i="1" s="1" a="1"/>
  <c r="AY343" i="1" s="1"/>
  <c r="AM331" i="1"/>
  <c r="AX331" i="1" s="1" a="1"/>
  <c r="AX331" i="1" s="1"/>
  <c r="AM326" i="1"/>
  <c r="AX326" i="1" s="1" a="1"/>
  <c r="AX326" i="1" s="1"/>
  <c r="AN324" i="1"/>
  <c r="AY324" i="1" s="1" a="1"/>
  <c r="AY324" i="1" s="1"/>
  <c r="AN349" i="1"/>
  <c r="AY349" i="1" s="1" a="1"/>
  <c r="AY349" i="1" s="1"/>
  <c r="AM345" i="1"/>
  <c r="AX345" i="1" s="1" a="1"/>
  <c r="AX345" i="1" s="1"/>
  <c r="AM351" i="1"/>
  <c r="AX351" i="1" s="1" a="1"/>
  <c r="AX351" i="1" s="1"/>
  <c r="AO334" i="1"/>
  <c r="AZ334" i="1" s="1" a="1"/>
  <c r="AZ334" i="1" s="1"/>
  <c r="AO329" i="1"/>
  <c r="AZ329" i="1" s="1" a="1"/>
  <c r="AZ329" i="1" s="1"/>
  <c r="AO358" i="1"/>
  <c r="AZ358" i="1" s="1" a="1"/>
  <c r="AZ358" i="1" s="1"/>
  <c r="AQ342" i="1"/>
  <c r="BB342" i="1" s="1" a="1"/>
  <c r="BB342" i="1" s="1"/>
  <c r="AO338" i="1"/>
  <c r="AZ338" i="1" s="1" a="1"/>
  <c r="AZ338" i="1" s="1"/>
  <c r="AN332" i="1"/>
  <c r="AY332" i="1" s="1" a="1"/>
  <c r="AY332" i="1" s="1"/>
  <c r="AO325" i="1"/>
  <c r="AZ325" i="1" s="1" a="1"/>
  <c r="AZ325" i="1" s="1"/>
  <c r="AQ354" i="1"/>
  <c r="BB354" i="1" s="1" a="1"/>
  <c r="BB354" i="1" s="1"/>
  <c r="AQ348" i="1"/>
  <c r="BB348" i="1" s="1" a="1"/>
  <c r="BB348" i="1" s="1"/>
  <c r="AO344" i="1"/>
  <c r="AZ344" i="1" s="1" a="1"/>
  <c r="AZ344" i="1" s="1"/>
  <c r="AM340" i="1"/>
  <c r="AX340" i="1" s="1" a="1"/>
  <c r="AX340" i="1" s="1"/>
  <c r="AM336" i="1"/>
  <c r="AX336" i="1" s="1" a="1"/>
  <c r="AX336" i="1" s="1"/>
  <c r="AM332" i="1"/>
  <c r="AX332" i="1" s="1" a="1"/>
  <c r="AX332" i="1" s="1"/>
  <c r="AM329" i="1"/>
  <c r="AX329" i="1" s="1" a="1"/>
  <c r="AX329" i="1" s="1"/>
  <c r="AN325" i="1"/>
  <c r="AY325" i="1" s="1" a="1"/>
  <c r="AY325" i="1" s="1"/>
  <c r="AN360" i="1"/>
  <c r="AY360" i="1" s="1" a="1"/>
  <c r="AY360" i="1" s="1"/>
  <c r="AM360" i="1"/>
  <c r="AX360" i="1" s="1" a="1"/>
  <c r="AX360" i="1" s="1"/>
  <c r="AQ358" i="1"/>
  <c r="BB358" i="1" s="1" a="1"/>
  <c r="BB358" i="1" s="1"/>
  <c r="AQ359" i="1"/>
  <c r="BB359" i="1" s="1" a="1"/>
  <c r="BB359" i="1" s="1"/>
  <c r="AO359" i="1"/>
  <c r="AZ359" i="1" s="1" a="1"/>
  <c r="AZ359" i="1" s="1"/>
  <c r="AM358" i="1"/>
  <c r="AX358" i="1" s="1" a="1"/>
  <c r="AX358" i="1" s="1"/>
  <c r="AN356" i="1"/>
  <c r="AY356" i="1" s="1" a="1"/>
  <c r="AY356" i="1" s="1"/>
  <c r="AO354" i="1"/>
  <c r="AZ354" i="1" s="1" a="1"/>
  <c r="AZ354" i="1" s="1"/>
  <c r="AQ352" i="1"/>
  <c r="BB352" i="1" s="1" a="1"/>
  <c r="BB352" i="1" s="1"/>
  <c r="AO350" i="1"/>
  <c r="AZ350" i="1" s="1" a="1"/>
  <c r="AZ350" i="1" s="1"/>
  <c r="AO348" i="1"/>
  <c r="AZ348" i="1" s="1" a="1"/>
  <c r="AZ348" i="1" s="1"/>
  <c r="AN346" i="1"/>
  <c r="AY346" i="1" s="1" a="1"/>
  <c r="AY346" i="1" s="1"/>
  <c r="AN344" i="1"/>
  <c r="AY344" i="1" s="1" a="1"/>
  <c r="AY344" i="1" s="1"/>
  <c r="AN342" i="1"/>
  <c r="AY342" i="1" s="1" a="1"/>
  <c r="AY342" i="1" s="1"/>
  <c r="AM338" i="1"/>
  <c r="AX338" i="1" s="1" a="1"/>
  <c r="AX338" i="1" s="1"/>
  <c r="AO330" i="1"/>
  <c r="AZ330" i="1" s="1" a="1"/>
  <c r="AZ330" i="1" s="1"/>
  <c r="AM327" i="1"/>
  <c r="AX327" i="1" s="1" a="1"/>
  <c r="AX327" i="1" s="1"/>
  <c r="AM325" i="1"/>
  <c r="AX325" i="1" s="1" a="1"/>
  <c r="AX325" i="1" s="1"/>
  <c r="AM356" i="1"/>
  <c r="AX356" i="1" s="1" a="1"/>
  <c r="AX356" i="1" s="1"/>
  <c r="AN354" i="1"/>
  <c r="AY354" i="1" s="1" a="1"/>
  <c r="AY354" i="1" s="1"/>
  <c r="AO352" i="1"/>
  <c r="AZ352" i="1" s="1" a="1"/>
  <c r="AZ352" i="1" s="1"/>
  <c r="AN350" i="1"/>
  <c r="AY350" i="1" s="1" a="1"/>
  <c r="AY350" i="1" s="1"/>
  <c r="AN348" i="1"/>
  <c r="AY348" i="1" s="1" a="1"/>
  <c r="AY348" i="1" s="1"/>
  <c r="AM346" i="1"/>
  <c r="AX346" i="1" s="1" a="1"/>
  <c r="AX346" i="1" s="1"/>
  <c r="AQ339" i="1"/>
  <c r="BB339" i="1" s="1" a="1"/>
  <c r="BB339" i="1" s="1"/>
  <c r="AQ335" i="1"/>
  <c r="BB335" i="1" s="1" a="1"/>
  <c r="BB335" i="1" s="1"/>
  <c r="AQ333" i="1"/>
  <c r="BB333" i="1" s="1" a="1"/>
  <c r="BB333" i="1" s="1"/>
  <c r="AN330" i="1"/>
  <c r="AY330" i="1" s="1" a="1"/>
  <c r="AY330" i="1" s="1"/>
  <c r="AQ328" i="1"/>
  <c r="BB328" i="1" s="1" a="1"/>
  <c r="BB328" i="1" s="1"/>
  <c r="AQ338" i="1"/>
  <c r="BB338" i="1" s="1" a="1"/>
  <c r="BB338" i="1" s="1"/>
  <c r="AN329" i="1"/>
  <c r="AY329" i="1" s="1" a="1"/>
  <c r="AY329" i="1" s="1"/>
  <c r="AO356" i="1"/>
  <c r="AZ356" i="1" s="1" a="1"/>
  <c r="AZ356" i="1" s="1"/>
  <c r="AQ350" i="1"/>
  <c r="BB350" i="1" s="1" a="1"/>
  <c r="BB350" i="1" s="1"/>
  <c r="AO346" i="1"/>
  <c r="AZ346" i="1" s="1" a="1"/>
  <c r="AZ346" i="1" s="1"/>
  <c r="AN359" i="1"/>
  <c r="AY359" i="1" s="1" a="1"/>
  <c r="AY359" i="1" s="1"/>
  <c r="AM310" i="1"/>
  <c r="AX310" i="1" s="1" a="1"/>
  <c r="AX310" i="1" s="1"/>
  <c r="AM300" i="1"/>
  <c r="AX300" i="1" s="1" a="1"/>
  <c r="AX300" i="1" s="1"/>
  <c r="AM279" i="1"/>
  <c r="AX279" i="1" s="1" a="1"/>
  <c r="AX279" i="1" s="1"/>
  <c r="AM238" i="1"/>
  <c r="AX238" i="1" s="1" a="1"/>
  <c r="AX238" i="1" s="1"/>
  <c r="AM255" i="1"/>
  <c r="AX255" i="1" s="1" a="1"/>
  <c r="AX255" i="1" s="1"/>
  <c r="AM265" i="1"/>
  <c r="AX265" i="1" s="1" a="1"/>
  <c r="AX265" i="1" s="1"/>
  <c r="AM313" i="1"/>
  <c r="AX313" i="1" s="1" a="1"/>
  <c r="AX313" i="1" s="1"/>
  <c r="AM282" i="1"/>
  <c r="AX282" i="1" s="1" a="1"/>
  <c r="AX282" i="1" s="1"/>
  <c r="AM280" i="1"/>
  <c r="AX280" i="1" s="1" a="1"/>
  <c r="AX280" i="1" s="1"/>
  <c r="AM270" i="1"/>
  <c r="AX270" i="1" s="1" a="1"/>
  <c r="AX270" i="1" s="1"/>
  <c r="AM236" i="1"/>
  <c r="AX236" i="1" s="1" a="1"/>
  <c r="AX236" i="1" s="1"/>
  <c r="AM235" i="1"/>
  <c r="AX235" i="1" s="1" a="1"/>
  <c r="AX235" i="1" s="1"/>
  <c r="AM234" i="1"/>
  <c r="AX234" i="1" s="1" a="1"/>
  <c r="AX234" i="1" s="1"/>
  <c r="AM306" i="1"/>
  <c r="AX306" i="1" s="1" a="1"/>
  <c r="AX306" i="1" s="1"/>
  <c r="AM284" i="1"/>
  <c r="AX284" i="1" s="1" a="1"/>
  <c r="AX284" i="1" s="1"/>
  <c r="AM315" i="1"/>
  <c r="AX315" i="1" s="1" a="1"/>
  <c r="AX315" i="1" s="1"/>
  <c r="AM261" i="1"/>
  <c r="AX261" i="1" s="1" a="1"/>
  <c r="AX261" i="1" s="1"/>
  <c r="AM250" i="1"/>
  <c r="AX250" i="1" s="1" a="1"/>
  <c r="AX250" i="1" s="1"/>
  <c r="AM150" i="1"/>
  <c r="AX150" i="1" s="1" a="1"/>
  <c r="AX150" i="1" s="1"/>
  <c r="AM268" i="1"/>
  <c r="AX268" i="1" s="1" a="1"/>
  <c r="AX268" i="1" s="1"/>
  <c r="AM266" i="1"/>
  <c r="AX266" i="1" s="1" a="1"/>
  <c r="AX266" i="1" s="1"/>
  <c r="AM305" i="1"/>
  <c r="AX305" i="1" s="1" a="1"/>
  <c r="AX305" i="1" s="1"/>
  <c r="AM260" i="1"/>
  <c r="AX260" i="1" s="1" a="1"/>
  <c r="AX260" i="1" s="1"/>
  <c r="AM151" i="1"/>
  <c r="AX151" i="1" s="1" a="1"/>
  <c r="AX151" i="1" s="1"/>
  <c r="AM294" i="1"/>
  <c r="AX294" i="1" s="1" a="1"/>
  <c r="AX294" i="1" s="1"/>
  <c r="AM86" i="1"/>
  <c r="AX86" i="1" s="1" a="1"/>
  <c r="AX86" i="1" s="1"/>
  <c r="AM283" i="1"/>
  <c r="AX283" i="1" s="1" a="1"/>
  <c r="AX283" i="1" s="1"/>
  <c r="AM243" i="1"/>
  <c r="AX243" i="1" s="1" a="1"/>
  <c r="AX243" i="1" s="1"/>
  <c r="AM193" i="1"/>
  <c r="AX193" i="1" s="1" a="1"/>
  <c r="AX193" i="1" s="1"/>
  <c r="AM194" i="1"/>
  <c r="AX194" i="1" s="1" a="1"/>
  <c r="AX194" i="1" s="1"/>
  <c r="AM249" i="1"/>
  <c r="AX249" i="1" s="1" a="1"/>
  <c r="AX249" i="1" s="1"/>
  <c r="AM256" i="1"/>
  <c r="AX256" i="1" s="1" a="1"/>
  <c r="AX256" i="1" s="1"/>
  <c r="AM289" i="1"/>
  <c r="AX289" i="1" s="1" a="1"/>
  <c r="AX289" i="1" s="1"/>
  <c r="AM281" i="1"/>
  <c r="AX281" i="1" s="1" a="1"/>
  <c r="AX281" i="1" s="1"/>
  <c r="AM290" i="1"/>
  <c r="AX290" i="1" s="1" a="1"/>
  <c r="AX290" i="1" s="1"/>
  <c r="AM311" i="1"/>
  <c r="AX311" i="1" s="1" a="1"/>
  <c r="AX311" i="1" s="1"/>
  <c r="AM301" i="1"/>
  <c r="AX301" i="1" s="1" a="1"/>
  <c r="AX301" i="1" s="1"/>
  <c r="AQ314" i="1"/>
  <c r="BB314" i="1" s="1" a="1"/>
  <c r="BB314" i="1" s="1"/>
  <c r="AQ304" i="1"/>
  <c r="BB304" i="1" s="1" a="1"/>
  <c r="BB304" i="1" s="1"/>
  <c r="AQ294" i="1"/>
  <c r="BB294" i="1" s="1" a="1"/>
  <c r="BB294" i="1" s="1"/>
  <c r="AQ284" i="1"/>
  <c r="BB284" i="1" s="1" a="1"/>
  <c r="BB284" i="1" s="1"/>
  <c r="AQ282" i="1"/>
  <c r="BB282" i="1" s="1" a="1"/>
  <c r="BB282" i="1" s="1"/>
  <c r="AQ300" i="1"/>
  <c r="BB300" i="1" s="1" a="1"/>
  <c r="BB300" i="1" s="1"/>
  <c r="AQ299" i="1"/>
  <c r="BB299" i="1" s="1" a="1"/>
  <c r="BB299" i="1" s="1"/>
  <c r="AQ288" i="1"/>
  <c r="BB288" i="1" s="1" a="1"/>
  <c r="BB288" i="1" s="1"/>
  <c r="AQ287" i="1"/>
  <c r="BB287" i="1" s="1" a="1"/>
  <c r="BB287" i="1" s="1"/>
  <c r="AQ285" i="1"/>
  <c r="BB285" i="1" s="1" a="1"/>
  <c r="BB285" i="1" s="1"/>
  <c r="AQ313" i="1"/>
  <c r="BB313" i="1" s="1" a="1"/>
  <c r="BB313" i="1" s="1"/>
  <c r="AQ303" i="1"/>
  <c r="BB303" i="1" s="1" a="1"/>
  <c r="BB303" i="1" s="1"/>
  <c r="AQ293" i="1"/>
  <c r="BB293" i="1" s="1" a="1"/>
  <c r="BB293" i="1" s="1"/>
  <c r="AQ283" i="1"/>
  <c r="BB283" i="1" s="1" a="1"/>
  <c r="BB283" i="1" s="1"/>
  <c r="AQ281" i="1"/>
  <c r="BB281" i="1" s="1" a="1"/>
  <c r="BB281" i="1" s="1"/>
  <c r="AQ290" i="1"/>
  <c r="BB290" i="1" s="1" a="1"/>
  <c r="BB290" i="1" s="1"/>
  <c r="AQ308" i="1"/>
  <c r="BB308" i="1" s="1" a="1"/>
  <c r="BB308" i="1" s="1"/>
  <c r="AQ297" i="1"/>
  <c r="BB297" i="1" s="1" a="1"/>
  <c r="BB297" i="1" s="1"/>
  <c r="AM67" i="1"/>
  <c r="AX67" i="1" s="1" a="1"/>
  <c r="AX67" i="1" s="1"/>
  <c r="AQ312" i="1"/>
  <c r="BB312" i="1" s="1" a="1"/>
  <c r="BB312" i="1" s="1"/>
  <c r="AQ302" i="1"/>
  <c r="BB302" i="1" s="1" a="1"/>
  <c r="BB302" i="1" s="1"/>
  <c r="AQ292" i="1"/>
  <c r="BB292" i="1" s="1" a="1"/>
  <c r="BB292" i="1" s="1"/>
  <c r="AQ310" i="1"/>
  <c r="BB310" i="1" s="1" a="1"/>
  <c r="BB310" i="1" s="1"/>
  <c r="AQ309" i="1"/>
  <c r="BB309" i="1" s="1" a="1"/>
  <c r="BB309" i="1" s="1"/>
  <c r="AQ298" i="1"/>
  <c r="BB298" i="1" s="1" a="1"/>
  <c r="BB298" i="1" s="1"/>
  <c r="AM157" i="1"/>
  <c r="AX157" i="1" s="1" a="1"/>
  <c r="AX157" i="1" s="1"/>
  <c r="AQ286" i="1"/>
  <c r="BB286" i="1" s="1" a="1"/>
  <c r="BB286" i="1" s="1"/>
  <c r="AM158" i="1"/>
  <c r="AX158" i="1" s="1" a="1"/>
  <c r="AX158" i="1" s="1"/>
  <c r="AQ311" i="1"/>
  <c r="BB311" i="1" s="1" a="1"/>
  <c r="BB311" i="1" s="1"/>
  <c r="AQ280" i="1"/>
  <c r="BB280" i="1" s="1" a="1"/>
  <c r="BB280" i="1" s="1"/>
  <c r="AQ279" i="1"/>
  <c r="BB279" i="1" s="1" a="1"/>
  <c r="BB279" i="1" s="1"/>
  <c r="AQ307" i="1"/>
  <c r="BB307" i="1" s="1" a="1"/>
  <c r="BB307" i="1" s="1"/>
  <c r="AQ296" i="1"/>
  <c r="BB296" i="1" s="1" a="1"/>
  <c r="BB296" i="1" s="1"/>
  <c r="AM68" i="1"/>
  <c r="AX68" i="1" s="1" a="1"/>
  <c r="AX68" i="1" s="1"/>
  <c r="AM292" i="1"/>
  <c r="AX292" i="1" s="1" a="1"/>
  <c r="AX292" i="1" s="1"/>
  <c r="AQ289" i="1"/>
  <c r="BB289" i="1" s="1" a="1"/>
  <c r="BB289" i="1" s="1"/>
  <c r="AM202" i="1"/>
  <c r="AX202" i="1" s="1" a="1"/>
  <c r="AX202" i="1" s="1"/>
  <c r="AQ315" i="1"/>
  <c r="BB315" i="1" s="1" a="1"/>
  <c r="BB315" i="1" s="1"/>
  <c r="AQ305" i="1"/>
  <c r="BB305" i="1" s="1" a="1"/>
  <c r="BB305" i="1" s="1"/>
  <c r="AM248" i="1"/>
  <c r="AX248" i="1" s="1" a="1"/>
  <c r="AX248" i="1" s="1"/>
  <c r="AM211" i="1"/>
  <c r="AX211" i="1" s="1" a="1"/>
  <c r="AX211" i="1" s="1"/>
  <c r="AM220" i="1"/>
  <c r="AX220" i="1" s="1" a="1"/>
  <c r="AX220" i="1" s="1"/>
  <c r="AM160" i="1"/>
  <c r="AX160" i="1" s="1" a="1"/>
  <c r="AX160" i="1" s="1"/>
  <c r="AM156" i="1"/>
  <c r="AX156" i="1" s="1" a="1"/>
  <c r="AX156" i="1" s="1"/>
  <c r="AM216" i="1"/>
  <c r="AX216" i="1" s="1" a="1"/>
  <c r="AX216" i="1" s="1"/>
  <c r="AM247" i="1"/>
  <c r="AX247" i="1" s="1" a="1"/>
  <c r="AX247" i="1" s="1"/>
  <c r="AM221" i="1"/>
  <c r="AX221" i="1" s="1" a="1"/>
  <c r="AX221" i="1" s="1"/>
  <c r="AM215" i="1"/>
  <c r="AX215" i="1" s="1" a="1"/>
  <c r="AX215" i="1" s="1"/>
  <c r="AM246" i="1"/>
  <c r="AX246" i="1" s="1" a="1"/>
  <c r="AX246" i="1" s="1"/>
  <c r="AM66" i="1"/>
  <c r="AX66" i="1" s="1" a="1"/>
  <c r="AX66" i="1" s="1"/>
  <c r="AM291" i="1"/>
  <c r="AX291" i="1" s="1" a="1"/>
  <c r="AX291" i="1" s="1"/>
  <c r="AM201" i="1"/>
  <c r="AX201" i="1" s="1" a="1"/>
  <c r="AX201" i="1" s="1"/>
  <c r="AM70" i="1"/>
  <c r="AX70" i="1" s="1" a="1"/>
  <c r="AX70" i="1" s="1"/>
  <c r="AM223" i="1"/>
  <c r="AX223" i="1" s="1" a="1"/>
  <c r="AX223" i="1" s="1"/>
  <c r="AM206" i="1"/>
  <c r="AX206" i="1" s="1" a="1"/>
  <c r="AX206" i="1" s="1"/>
  <c r="AM295" i="1"/>
  <c r="AX295" i="1" s="1" a="1"/>
  <c r="AX295" i="1" s="1"/>
  <c r="AN201" i="1"/>
  <c r="AY201" i="1" s="1" a="1"/>
  <c r="AY201" i="1" s="1"/>
  <c r="AM54" i="1"/>
  <c r="AX54" i="1" s="1" a="1"/>
  <c r="AX54" i="1" s="1"/>
  <c r="AN62" i="1"/>
  <c r="AY62" i="1" s="1" a="1"/>
  <c r="AY62" i="1" s="1"/>
  <c r="AN157" i="1"/>
  <c r="AY157" i="1" s="1" a="1"/>
  <c r="AY157" i="1" s="1"/>
  <c r="AQ58" i="1"/>
  <c r="BB58" i="1" s="1" a="1"/>
  <c r="BB58" i="1" s="1"/>
  <c r="AO202" i="1"/>
  <c r="AZ202" i="1" s="1" a="1"/>
  <c r="AZ202" i="1" s="1"/>
  <c r="AI151" i="1"/>
  <c r="AJ242" i="1"/>
  <c r="AO168" i="1"/>
  <c r="AZ168" i="1" s="1" a="1"/>
  <c r="AZ168" i="1" s="1"/>
  <c r="AQ163" i="1"/>
  <c r="BB163" i="1" s="1" a="1"/>
  <c r="BB163" i="1" s="1"/>
  <c r="AN55" i="1"/>
  <c r="AY55" i="1" s="1" a="1"/>
  <c r="AY55" i="1" s="1"/>
  <c r="AO63" i="1"/>
  <c r="AZ63" i="1" s="1" a="1"/>
  <c r="AZ63" i="1" s="1"/>
  <c r="AM75" i="1"/>
  <c r="AX75" i="1" s="1" a="1"/>
  <c r="AX75" i="1" s="1"/>
  <c r="AN83" i="1"/>
  <c r="AY83" i="1" s="1" a="1"/>
  <c r="AY83" i="1" s="1"/>
  <c r="AN149" i="1"/>
  <c r="AY149" i="1" s="1" a="1"/>
  <c r="AY149" i="1" s="1"/>
  <c r="AO159" i="1"/>
  <c r="AZ159" i="1" s="1" a="1"/>
  <c r="AZ159" i="1" s="1"/>
  <c r="AO173" i="1"/>
  <c r="AZ173" i="1" s="1" a="1"/>
  <c r="AZ173" i="1" s="1"/>
  <c r="AQ60" i="1"/>
  <c r="BB60" i="1" s="1" a="1"/>
  <c r="BB60" i="1" s="1"/>
  <c r="AM203" i="1"/>
  <c r="AX203" i="1" s="1" a="1"/>
  <c r="AX203" i="1" s="1"/>
  <c r="AI244" i="1"/>
  <c r="AI64" i="1"/>
  <c r="BM69" i="1"/>
  <c r="AJ144" i="1"/>
  <c r="AJ176" i="1"/>
  <c r="AI176" i="1"/>
  <c r="AH176" i="1"/>
  <c r="AG176" i="1" s="1"/>
  <c r="AI225" i="1"/>
  <c r="AH225" i="1"/>
  <c r="AG225" i="1" s="1"/>
  <c r="AJ225" i="1"/>
  <c r="AJ67" i="1"/>
  <c r="AI72" i="1"/>
  <c r="AI167" i="1"/>
  <c r="AJ167" i="1"/>
  <c r="AJ165" i="1"/>
  <c r="AI165" i="1"/>
  <c r="AJ169" i="1"/>
  <c r="AI169" i="1"/>
  <c r="AJ77" i="1"/>
  <c r="AJ90" i="1"/>
  <c r="AJ74" i="1"/>
  <c r="AJ83" i="1"/>
  <c r="AJ73" i="1"/>
  <c r="AJ85" i="1"/>
  <c r="AJ82" i="1"/>
  <c r="AH198" i="1"/>
  <c r="AG198" i="1" s="1"/>
  <c r="AH191" i="1"/>
  <c r="AG191" i="1" s="1"/>
  <c r="AH216" i="1"/>
  <c r="AG216" i="1" s="1"/>
  <c r="AH197" i="1"/>
  <c r="AG197" i="1" s="1"/>
  <c r="AQ157" i="1"/>
  <c r="BB157" i="1" s="1" a="1"/>
  <c r="BB157" i="1" s="1"/>
  <c r="AN196" i="1"/>
  <c r="AY196" i="1" s="1" a="1"/>
  <c r="AY196" i="1" s="1"/>
  <c r="AN216" i="1"/>
  <c r="AY216" i="1" s="1" a="1"/>
  <c r="AY216" i="1" s="1"/>
  <c r="AH154" i="1"/>
  <c r="AG154" i="1" s="1"/>
  <c r="AQ89" i="1"/>
  <c r="BB89" i="1" s="1" a="1"/>
  <c r="BB89" i="1" s="1"/>
  <c r="AM196" i="1"/>
  <c r="AX196" i="1" s="1" a="1"/>
  <c r="AX196" i="1" s="1"/>
  <c r="AN208" i="1"/>
  <c r="AY208" i="1" s="1" a="1"/>
  <c r="AY208" i="1" s="1"/>
  <c r="AO211" i="1"/>
  <c r="AZ211" i="1" s="1" a="1"/>
  <c r="AZ211" i="1" s="1"/>
  <c r="AQ189" i="1"/>
  <c r="BB189" i="1" s="1" a="1"/>
  <c r="BB189" i="1" s="1"/>
  <c r="AH161" i="1"/>
  <c r="AG161" i="1" s="1"/>
  <c r="AN78" i="1"/>
  <c r="AY78" i="1" s="1" a="1"/>
  <c r="AY78" i="1" s="1"/>
  <c r="AN86" i="1"/>
  <c r="AY86" i="1" s="1" a="1"/>
  <c r="AY86" i="1" s="1"/>
  <c r="AM155" i="1"/>
  <c r="AX155" i="1" s="1" a="1"/>
  <c r="AX155" i="1" s="1"/>
  <c r="AM162" i="1"/>
  <c r="AX162" i="1" s="1" a="1"/>
  <c r="AX162" i="1" s="1"/>
  <c r="AN170" i="1"/>
  <c r="AY170" i="1" s="1" a="1"/>
  <c r="AY170" i="1" s="1"/>
  <c r="AN180" i="1"/>
  <c r="AY180" i="1" s="1" a="1"/>
  <c r="AY180" i="1" s="1"/>
  <c r="AQ79" i="1"/>
  <c r="BB79" i="1" s="1" a="1"/>
  <c r="BB79" i="1" s="1"/>
  <c r="AQ168" i="1"/>
  <c r="BB168" i="1" s="1" a="1"/>
  <c r="BB168" i="1" s="1"/>
  <c r="AM192" i="1"/>
  <c r="AX192" i="1" s="1" a="1"/>
  <c r="AX192" i="1" s="1"/>
  <c r="AN203" i="1"/>
  <c r="AY203" i="1" s="1" a="1"/>
  <c r="AY203" i="1" s="1"/>
  <c r="AN219" i="1"/>
  <c r="AY219" i="1" s="1" a="1"/>
  <c r="AY219" i="1" s="1"/>
  <c r="AQ221" i="1"/>
  <c r="BB221" i="1" s="1" a="1"/>
  <c r="BB221" i="1" s="1"/>
  <c r="AM87" i="1"/>
  <c r="AX87" i="1" s="1" a="1"/>
  <c r="AX87" i="1" s="1"/>
  <c r="AN155" i="1"/>
  <c r="AY155" i="1" s="1" a="1"/>
  <c r="AY155" i="1" s="1"/>
  <c r="AN162" i="1"/>
  <c r="AY162" i="1" s="1" a="1"/>
  <c r="AY162" i="1" s="1"/>
  <c r="AN172" i="1"/>
  <c r="AY172" i="1" s="1" a="1"/>
  <c r="AY172" i="1" s="1"/>
  <c r="AO180" i="1"/>
  <c r="AZ180" i="1" s="1" a="1"/>
  <c r="AZ180" i="1" s="1"/>
  <c r="AQ80" i="1"/>
  <c r="BB80" i="1" s="1" a="1"/>
  <c r="BB80" i="1" s="1"/>
  <c r="AQ169" i="1"/>
  <c r="BB169" i="1" s="1" a="1"/>
  <c r="BB169" i="1" s="1"/>
  <c r="AO206" i="1"/>
  <c r="AZ206" i="1" s="1" a="1"/>
  <c r="AZ206" i="1" s="1"/>
  <c r="AO219" i="1"/>
  <c r="AZ219" i="1" s="1" a="1"/>
  <c r="AZ219" i="1" s="1"/>
  <c r="AQ222" i="1"/>
  <c r="BB222" i="1" s="1" a="1"/>
  <c r="BB222" i="1" s="1"/>
  <c r="AO56" i="1"/>
  <c r="AZ56" i="1" s="1" a="1"/>
  <c r="AZ56" i="1" s="1"/>
  <c r="AM65" i="1"/>
  <c r="AX65" i="1" s="1" a="1"/>
  <c r="AX65" i="1" s="1"/>
  <c r="AN72" i="1"/>
  <c r="AY72" i="1" s="1" a="1"/>
  <c r="AY72" i="1" s="1"/>
  <c r="AM80" i="1"/>
  <c r="AX80" i="1" s="1" a="1"/>
  <c r="AX80" i="1" s="1"/>
  <c r="AN87" i="1"/>
  <c r="AY87" i="1" s="1" a="1"/>
  <c r="AY87" i="1" s="1"/>
  <c r="AO148" i="1"/>
  <c r="AZ148" i="1" s="1" a="1"/>
  <c r="AZ148" i="1" s="1"/>
  <c r="AN156" i="1"/>
  <c r="AY156" i="1" s="1" a="1"/>
  <c r="AY156" i="1" s="1"/>
  <c r="AN163" i="1"/>
  <c r="AY163" i="1" s="1" a="1"/>
  <c r="AY163" i="1" s="1"/>
  <c r="AO172" i="1"/>
  <c r="AZ172" i="1" s="1" a="1"/>
  <c r="AZ172" i="1" s="1"/>
  <c r="AN150" i="1"/>
  <c r="AY150" i="1" s="1" a="1"/>
  <c r="AY150" i="1" s="1"/>
  <c r="AQ84" i="1"/>
  <c r="BB84" i="1" s="1" a="1"/>
  <c r="BB84" i="1" s="1"/>
  <c r="AQ180" i="1"/>
  <c r="BB180" i="1" s="1" a="1"/>
  <c r="BB180" i="1" s="1"/>
  <c r="AN195" i="1"/>
  <c r="AY195" i="1" s="1" a="1"/>
  <c r="AY195" i="1" s="1"/>
  <c r="AM241" i="1"/>
  <c r="AX241" i="1" s="1" a="1"/>
  <c r="AX241" i="1" s="1"/>
  <c r="AO257" i="1"/>
  <c r="AZ257" i="1" s="1" a="1"/>
  <c r="AZ257" i="1" s="1"/>
  <c r="AQ244" i="1"/>
  <c r="BB244" i="1" s="1" a="1"/>
  <c r="BB244" i="1" s="1"/>
  <c r="AI256" i="1"/>
  <c r="AH261" i="1"/>
  <c r="AG261" i="1" s="1"/>
  <c r="AN293" i="1"/>
  <c r="AY293" i="1" s="1" a="1"/>
  <c r="AY293" i="1" s="1"/>
  <c r="AI287" i="1"/>
  <c r="AM244" i="1"/>
  <c r="AX244" i="1" s="1" a="1"/>
  <c r="AX244" i="1" s="1"/>
  <c r="AO260" i="1"/>
  <c r="AZ260" i="1" s="1" a="1"/>
  <c r="AZ260" i="1" s="1"/>
  <c r="AQ254" i="1"/>
  <c r="BB254" i="1" s="1" a="1"/>
  <c r="BB254" i="1" s="1"/>
  <c r="AI241" i="1"/>
  <c r="AH251" i="1"/>
  <c r="AG251" i="1" s="1"/>
  <c r="AJ256" i="1"/>
  <c r="AI261" i="1"/>
  <c r="AO293" i="1"/>
  <c r="AZ293" i="1" s="1" a="1"/>
  <c r="AZ293" i="1" s="1"/>
  <c r="AN313" i="1"/>
  <c r="AY313" i="1" s="1" a="1"/>
  <c r="AY313" i="1" s="1"/>
  <c r="AN244" i="1"/>
  <c r="AY244" i="1" s="1" a="1"/>
  <c r="AY244" i="1" s="1"/>
  <c r="AQ255" i="1"/>
  <c r="BB255" i="1" s="1" a="1"/>
  <c r="BB255" i="1" s="1"/>
  <c r="AO297" i="1"/>
  <c r="AZ297" i="1" s="1" a="1"/>
  <c r="AZ297" i="1" s="1"/>
  <c r="AO296" i="1"/>
  <c r="AZ296" i="1" s="1" a="1"/>
  <c r="AZ296" i="1" s="1"/>
  <c r="AJ58" i="1"/>
  <c r="AM55" i="1"/>
  <c r="AX55" i="1" s="1" a="1"/>
  <c r="AX55" i="1" s="1"/>
  <c r="AM60" i="1"/>
  <c r="AX60" i="1" s="1" a="1"/>
  <c r="AX60" i="1" s="1"/>
  <c r="AN65" i="1"/>
  <c r="AY65" i="1" s="1" a="1"/>
  <c r="AY65" i="1" s="1"/>
  <c r="AN70" i="1"/>
  <c r="AY70" i="1" s="1" a="1"/>
  <c r="AY70" i="1" s="1"/>
  <c r="AO75" i="1"/>
  <c r="AZ75" i="1" s="1" a="1"/>
  <c r="AZ75" i="1" s="1"/>
  <c r="AO81" i="1"/>
  <c r="AZ81" i="1" s="1" a="1"/>
  <c r="AZ81" i="1" s="1"/>
  <c r="AO86" i="1"/>
  <c r="AZ86" i="1" s="1" a="1"/>
  <c r="AZ86" i="1" s="1"/>
  <c r="AJ150" i="1"/>
  <c r="AO155" i="1"/>
  <c r="AZ155" i="1" s="1" a="1"/>
  <c r="AZ155" i="1" s="1"/>
  <c r="AO160" i="1"/>
  <c r="AZ160" i="1" s="1" a="1"/>
  <c r="AZ160" i="1" s="1"/>
  <c r="AN166" i="1"/>
  <c r="AY166" i="1" s="1" a="1"/>
  <c r="AY166" i="1" s="1"/>
  <c r="AM173" i="1"/>
  <c r="AX173" i="1" s="1" a="1"/>
  <c r="AX173" i="1" s="1"/>
  <c r="AN179" i="1"/>
  <c r="AY179" i="1" s="1" a="1"/>
  <c r="AY179" i="1" s="1"/>
  <c r="AQ85" i="1"/>
  <c r="BB85" i="1" s="1" a="1"/>
  <c r="BB85" i="1" s="1"/>
  <c r="AQ162" i="1"/>
  <c r="BB162" i="1" s="1" a="1"/>
  <c r="BB162" i="1" s="1"/>
  <c r="AM195" i="1"/>
  <c r="AX195" i="1" s="1" a="1"/>
  <c r="AX195" i="1" s="1"/>
  <c r="AO201" i="1"/>
  <c r="AZ201" i="1" s="1" a="1"/>
  <c r="AZ201" i="1" s="1"/>
  <c r="AN209" i="1"/>
  <c r="AY209" i="1" s="1" a="1"/>
  <c r="AY209" i="1" s="1"/>
  <c r="AN218" i="1"/>
  <c r="AY218" i="1" s="1" a="1"/>
  <c r="AY218" i="1" s="1"/>
  <c r="AQ190" i="1"/>
  <c r="BB190" i="1" s="1" a="1"/>
  <c r="BB190" i="1" s="1"/>
  <c r="AN247" i="1"/>
  <c r="AY247" i="1" s="1" a="1"/>
  <c r="AY247" i="1" s="1"/>
  <c r="AQ264" i="1"/>
  <c r="BB264" i="1" s="1" a="1"/>
  <c r="BB264" i="1" s="1"/>
  <c r="AN280" i="1"/>
  <c r="AY280" i="1" s="1" a="1"/>
  <c r="AY280" i="1" s="1"/>
  <c r="AN301" i="1"/>
  <c r="AY301" i="1" s="1" a="1"/>
  <c r="AY301" i="1" s="1"/>
  <c r="AJ60" i="1"/>
  <c r="AJ179" i="1"/>
  <c r="AO247" i="1"/>
  <c r="AZ247" i="1" s="1" a="1"/>
  <c r="AZ247" i="1" s="1"/>
  <c r="AN264" i="1"/>
  <c r="AY264" i="1" s="1" a="1"/>
  <c r="AY264" i="1" s="1"/>
  <c r="AQ265" i="1"/>
  <c r="BB265" i="1" s="1" a="1"/>
  <c r="BB265" i="1" s="1"/>
  <c r="AN283" i="1"/>
  <c r="AY283" i="1" s="1" a="1"/>
  <c r="AY283" i="1" s="1"/>
  <c r="AO250" i="1"/>
  <c r="AZ250" i="1" s="1" a="1"/>
  <c r="AZ250" i="1" s="1"/>
  <c r="AN267" i="1"/>
  <c r="AY267" i="1" s="1" a="1"/>
  <c r="AY267" i="1" s="1"/>
  <c r="AO283" i="1"/>
  <c r="AZ283" i="1" s="1" a="1"/>
  <c r="AZ283" i="1" s="1"/>
  <c r="AN302" i="1"/>
  <c r="AY302" i="1" s="1" a="1"/>
  <c r="AY302" i="1" s="1"/>
  <c r="AN234" i="1"/>
  <c r="AY234" i="1" s="1" a="1"/>
  <c r="AY234" i="1" s="1"/>
  <c r="AM251" i="1"/>
  <c r="AX251" i="1" s="1" a="1"/>
  <c r="AX251" i="1" s="1"/>
  <c r="AO267" i="1"/>
  <c r="AZ267" i="1" s="1" a="1"/>
  <c r="AZ267" i="1" s="1"/>
  <c r="AO286" i="1"/>
  <c r="AZ286" i="1" s="1" a="1"/>
  <c r="AZ286" i="1" s="1"/>
  <c r="AN305" i="1"/>
  <c r="AY305" i="1" s="1" a="1"/>
  <c r="AY305" i="1" s="1"/>
  <c r="AN237" i="1"/>
  <c r="AY237" i="1" s="1" a="1"/>
  <c r="AY237" i="1" s="1"/>
  <c r="AO270" i="1"/>
  <c r="AZ270" i="1" s="1" a="1"/>
  <c r="AZ270" i="1" s="1"/>
  <c r="AI235" i="1"/>
  <c r="AM287" i="1"/>
  <c r="AX287" i="1" s="1" a="1"/>
  <c r="AX287" i="1" s="1"/>
  <c r="AO305" i="1"/>
  <c r="AZ305" i="1" s="1" a="1"/>
  <c r="AZ305" i="1" s="1"/>
  <c r="AI282" i="1"/>
  <c r="AJ204" i="1"/>
  <c r="AN57" i="1"/>
  <c r="AY57" i="1" s="1" a="1"/>
  <c r="AY57" i="1" s="1"/>
  <c r="AN68" i="1"/>
  <c r="AY68" i="1" s="1" a="1"/>
  <c r="AY68" i="1" s="1"/>
  <c r="AO78" i="1"/>
  <c r="AZ78" i="1" s="1" a="1"/>
  <c r="AZ78" i="1" s="1"/>
  <c r="AM89" i="1"/>
  <c r="AX89" i="1" s="1" a="1"/>
  <c r="AX89" i="1" s="1"/>
  <c r="AM153" i="1"/>
  <c r="AX153" i="1" s="1" a="1"/>
  <c r="AX153" i="1" s="1"/>
  <c r="AO163" i="1"/>
  <c r="AZ163" i="1" s="1" a="1"/>
  <c r="AZ163" i="1" s="1"/>
  <c r="AQ56" i="1"/>
  <c r="BB56" i="1" s="1" a="1"/>
  <c r="BB56" i="1" s="1"/>
  <c r="AN190" i="1"/>
  <c r="AY190" i="1" s="1" a="1"/>
  <c r="AY190" i="1" s="1"/>
  <c r="AO237" i="1"/>
  <c r="AZ237" i="1" s="1" a="1"/>
  <c r="AZ237" i="1" s="1"/>
  <c r="AN254" i="1"/>
  <c r="AY254" i="1" s="1" a="1"/>
  <c r="AY254" i="1" s="1"/>
  <c r="AJ290" i="1"/>
  <c r="AO309" i="1"/>
  <c r="AZ309" i="1" s="1" a="1"/>
  <c r="AZ309" i="1" s="1"/>
  <c r="AJ314" i="1"/>
  <c r="AI294" i="1"/>
  <c r="AH290" i="1"/>
  <c r="AG290" i="1" s="1"/>
  <c r="AJ285" i="1"/>
  <c r="AO315" i="1"/>
  <c r="AZ315" i="1" s="1" a="1"/>
  <c r="AZ315" i="1" s="1"/>
  <c r="AN312" i="1"/>
  <c r="AY312" i="1" s="1" a="1"/>
  <c r="AY312" i="1" s="1"/>
  <c r="AO304" i="1"/>
  <c r="AZ304" i="1" s="1" a="1"/>
  <c r="AZ304" i="1" s="1"/>
  <c r="AN300" i="1"/>
  <c r="AY300" i="1" s="1" a="1"/>
  <c r="AY300" i="1" s="1"/>
  <c r="AO292" i="1"/>
  <c r="AZ292" i="1" s="1" a="1"/>
  <c r="AZ292" i="1" s="1"/>
  <c r="AN289" i="1"/>
  <c r="AY289" i="1" s="1" a="1"/>
  <c r="AY289" i="1" s="1"/>
  <c r="AM286" i="1"/>
  <c r="AX286" i="1" s="1" a="1"/>
  <c r="AX286" i="1" s="1"/>
  <c r="AO282" i="1"/>
  <c r="AZ282" i="1" s="1" a="1"/>
  <c r="AZ282" i="1" s="1"/>
  <c r="AN279" i="1"/>
  <c r="AY279" i="1" s="1" a="1"/>
  <c r="AY279" i="1" s="1"/>
  <c r="AI240" i="1"/>
  <c r="AI234" i="1"/>
  <c r="AQ262" i="1"/>
  <c r="BB262" i="1" s="1" a="1"/>
  <c r="BB262" i="1" s="1"/>
  <c r="AQ252" i="1"/>
  <c r="BB252" i="1" s="1" a="1"/>
  <c r="BB252" i="1" s="1"/>
  <c r="AQ241" i="1"/>
  <c r="BB241" i="1" s="1" a="1"/>
  <c r="BB241" i="1" s="1"/>
  <c r="AO266" i="1"/>
  <c r="AZ266" i="1" s="1" a="1"/>
  <c r="AZ266" i="1" s="1"/>
  <c r="AN263" i="1"/>
  <c r="AY263" i="1" s="1" a="1"/>
  <c r="AY263" i="1" s="1"/>
  <c r="AO256" i="1"/>
  <c r="AZ256" i="1" s="1" a="1"/>
  <c r="AZ256" i="1" s="1"/>
  <c r="AN253" i="1"/>
  <c r="AY253" i="1" s="1" a="1"/>
  <c r="AY253" i="1" s="1"/>
  <c r="AO246" i="1"/>
  <c r="AZ246" i="1" s="1" a="1"/>
  <c r="AZ246" i="1" s="1"/>
  <c r="AN243" i="1"/>
  <c r="AY243" i="1" s="1" a="1"/>
  <c r="AY243" i="1" s="1"/>
  <c r="AM240" i="1"/>
  <c r="AX240" i="1" s="1" a="1"/>
  <c r="AX240" i="1" s="1"/>
  <c r="AO236" i="1"/>
  <c r="AZ236" i="1" s="1" a="1"/>
  <c r="AZ236" i="1" s="1"/>
  <c r="AI285" i="1"/>
  <c r="AI280" i="1"/>
  <c r="AN315" i="1"/>
  <c r="AY315" i="1" s="1" a="1"/>
  <c r="AY315" i="1" s="1"/>
  <c r="AO308" i="1"/>
  <c r="AZ308" i="1" s="1" a="1"/>
  <c r="AZ308" i="1" s="1"/>
  <c r="AN304" i="1"/>
  <c r="AY304" i="1" s="1" a="1"/>
  <c r="AY304" i="1" s="1"/>
  <c r="AO295" i="1"/>
  <c r="AZ295" i="1" s="1" a="1"/>
  <c r="AZ295" i="1" s="1"/>
  <c r="AN292" i="1"/>
  <c r="AY292" i="1" s="1" a="1"/>
  <c r="AY292" i="1" s="1"/>
  <c r="AJ289" i="1"/>
  <c r="AO285" i="1"/>
  <c r="AZ285" i="1" s="1" a="1"/>
  <c r="AZ285" i="1" s="1"/>
  <c r="AN282" i="1"/>
  <c r="AY282" i="1" s="1" a="1"/>
  <c r="AY282" i="1" s="1"/>
  <c r="AJ238" i="1"/>
  <c r="AQ261" i="1"/>
  <c r="BB261" i="1" s="1" a="1"/>
  <c r="BB261" i="1" s="1"/>
  <c r="AQ251" i="1"/>
  <c r="BB251" i="1" s="1" a="1"/>
  <c r="BB251" i="1" s="1"/>
  <c r="AQ240" i="1"/>
  <c r="BB240" i="1" s="1" a="1"/>
  <c r="BB240" i="1" s="1"/>
  <c r="AO269" i="1"/>
  <c r="AZ269" i="1" s="1" a="1"/>
  <c r="AZ269" i="1" s="1"/>
  <c r="AN266" i="1"/>
  <c r="AY266" i="1" s="1" a="1"/>
  <c r="AY266" i="1" s="1"/>
  <c r="AO259" i="1"/>
  <c r="AZ259" i="1" s="1" a="1"/>
  <c r="AZ259" i="1" s="1"/>
  <c r="AN256" i="1"/>
  <c r="AY256" i="1" s="1" a="1"/>
  <c r="AY256" i="1" s="1"/>
  <c r="AO249" i="1"/>
  <c r="AZ249" i="1" s="1" a="1"/>
  <c r="AZ249" i="1" s="1"/>
  <c r="AN246" i="1"/>
  <c r="AY246" i="1" s="1" a="1"/>
  <c r="AY246" i="1" s="1"/>
  <c r="AO239" i="1"/>
  <c r="AZ239" i="1" s="1" a="1"/>
  <c r="AZ239" i="1" s="1"/>
  <c r="AN236" i="1"/>
  <c r="AY236" i="1" s="1" a="1"/>
  <c r="AY236" i="1" s="1"/>
  <c r="AQ210" i="1"/>
  <c r="BB210" i="1" s="1" a="1"/>
  <c r="BB210" i="1" s="1"/>
  <c r="AO224" i="1"/>
  <c r="AZ224" i="1" s="1" a="1"/>
  <c r="AZ224" i="1" s="1"/>
  <c r="AN211" i="1"/>
  <c r="AY211" i="1" s="1" a="1"/>
  <c r="AY211" i="1" s="1"/>
  <c r="AO204" i="1"/>
  <c r="AZ204" i="1" s="1" a="1"/>
  <c r="AZ204" i="1" s="1"/>
  <c r="AM198" i="1"/>
  <c r="AX198" i="1" s="1" a="1"/>
  <c r="AX198" i="1" s="1"/>
  <c r="AO190" i="1"/>
  <c r="AZ190" i="1" s="1" a="1"/>
  <c r="AZ190" i="1" s="1"/>
  <c r="AQ175" i="1"/>
  <c r="BB175" i="1" s="1" a="1"/>
  <c r="BB175" i="1" s="1"/>
  <c r="AQ155" i="1"/>
  <c r="BB155" i="1" s="1" a="1"/>
  <c r="BB155" i="1" s="1"/>
  <c r="AQ83" i="1"/>
  <c r="BB83" i="1" s="1" a="1"/>
  <c r="BB83" i="1" s="1"/>
  <c r="AQ62" i="1"/>
  <c r="BB62" i="1" s="1" a="1"/>
  <c r="BB62" i="1" s="1"/>
  <c r="AO179" i="1"/>
  <c r="AZ179" i="1" s="1" a="1"/>
  <c r="AZ179" i="1" s="1"/>
  <c r="AM174" i="1"/>
  <c r="AX174" i="1" s="1" a="1"/>
  <c r="AX174" i="1" s="1"/>
  <c r="AN168" i="1"/>
  <c r="AY168" i="1" s="1" a="1"/>
  <c r="AY168" i="1" s="1"/>
  <c r="AM163" i="1"/>
  <c r="AX163" i="1" s="1" a="1"/>
  <c r="AX163" i="1" s="1"/>
  <c r="AN158" i="1"/>
  <c r="AY158" i="1" s="1" a="1"/>
  <c r="AY158" i="1" s="1"/>
  <c r="AN153" i="1"/>
  <c r="AY153" i="1" s="1" a="1"/>
  <c r="AY153" i="1" s="1"/>
  <c r="AN148" i="1"/>
  <c r="AY148" i="1" s="1" a="1"/>
  <c r="AY148" i="1" s="1"/>
  <c r="AN90" i="1"/>
  <c r="AY90" i="1" s="1" a="1"/>
  <c r="AY90" i="1" s="1"/>
  <c r="AO85" i="1"/>
  <c r="AZ85" i="1" s="1" a="1"/>
  <c r="AZ85" i="1" s="1"/>
  <c r="AO80" i="1"/>
  <c r="AZ80" i="1" s="1" a="1"/>
  <c r="AZ80" i="1" s="1"/>
  <c r="AN76" i="1"/>
  <c r="AY76" i="1" s="1" a="1"/>
  <c r="AY76" i="1" s="1"/>
  <c r="AO71" i="1"/>
  <c r="AZ71" i="1" s="1" a="1"/>
  <c r="AZ71" i="1" s="1"/>
  <c r="AO66" i="1"/>
  <c r="AZ66" i="1" s="1" a="1"/>
  <c r="AZ66" i="1" s="1"/>
  <c r="AM62" i="1"/>
  <c r="AX62" i="1" s="1" a="1"/>
  <c r="AX62" i="1" s="1"/>
  <c r="AM57" i="1"/>
  <c r="AX57" i="1" s="1" a="1"/>
  <c r="AX57" i="1" s="1"/>
  <c r="AO216" i="1"/>
  <c r="AZ216" i="1" s="1" a="1"/>
  <c r="AZ216" i="1" s="1"/>
  <c r="AJ284" i="1"/>
  <c r="AO311" i="1"/>
  <c r="AZ311" i="1" s="1" a="1"/>
  <c r="AZ311" i="1" s="1"/>
  <c r="AN308" i="1"/>
  <c r="AY308" i="1" s="1" a="1"/>
  <c r="AY308" i="1" s="1"/>
  <c r="AO299" i="1"/>
  <c r="AZ299" i="1" s="1" a="1"/>
  <c r="AZ299" i="1" s="1"/>
  <c r="AN295" i="1"/>
  <c r="AY295" i="1" s="1" a="1"/>
  <c r="AY295" i="1" s="1"/>
  <c r="AO288" i="1"/>
  <c r="AZ288" i="1" s="1" a="1"/>
  <c r="AZ288" i="1" s="1"/>
  <c r="AN285" i="1"/>
  <c r="AY285" i="1" s="1" a="1"/>
  <c r="AY285" i="1" s="1"/>
  <c r="AI238" i="1"/>
  <c r="AQ270" i="1"/>
  <c r="BB270" i="1" s="1" a="1"/>
  <c r="BB270" i="1" s="1"/>
  <c r="AQ260" i="1"/>
  <c r="BB260" i="1" s="1" a="1"/>
  <c r="BB260" i="1" s="1"/>
  <c r="AQ238" i="1"/>
  <c r="BB238" i="1" s="1" a="1"/>
  <c r="BB238" i="1" s="1"/>
  <c r="AN269" i="1"/>
  <c r="AY269" i="1" s="1" a="1"/>
  <c r="AY269" i="1" s="1"/>
  <c r="AO262" i="1"/>
  <c r="AZ262" i="1" s="1" a="1"/>
  <c r="AZ262" i="1" s="1"/>
  <c r="AN259" i="1"/>
  <c r="AY259" i="1" s="1" a="1"/>
  <c r="AY259" i="1" s="1"/>
  <c r="AO252" i="1"/>
  <c r="AZ252" i="1" s="1" a="1"/>
  <c r="AZ252" i="1" s="1"/>
  <c r="AN249" i="1"/>
  <c r="AY249" i="1" s="1" a="1"/>
  <c r="AY249" i="1" s="1"/>
  <c r="AO242" i="1"/>
  <c r="AZ242" i="1" s="1" a="1"/>
  <c r="AZ242" i="1" s="1"/>
  <c r="AN239" i="1"/>
  <c r="AY239" i="1" s="1" a="1"/>
  <c r="AY239" i="1" s="1"/>
  <c r="AH199" i="1"/>
  <c r="AG199" i="1" s="1"/>
  <c r="AI194" i="1"/>
  <c r="AQ209" i="1"/>
  <c r="BB209" i="1" s="1" a="1"/>
  <c r="BB209" i="1" s="1"/>
  <c r="AN223" i="1"/>
  <c r="AY223" i="1" s="1" a="1"/>
  <c r="AY223" i="1" s="1"/>
  <c r="AM210" i="1"/>
  <c r="AX210" i="1" s="1" a="1"/>
  <c r="AX210" i="1" s="1"/>
  <c r="AH289" i="1"/>
  <c r="AG289" i="1" s="1"/>
  <c r="AI284" i="1"/>
  <c r="AI279" i="1"/>
  <c r="AO314" i="1"/>
  <c r="AZ314" i="1" s="1" a="1"/>
  <c r="AZ314" i="1" s="1"/>
  <c r="AN311" i="1"/>
  <c r="AY311" i="1" s="1" a="1"/>
  <c r="AY311" i="1" s="1"/>
  <c r="AO303" i="1"/>
  <c r="AZ303" i="1" s="1" a="1"/>
  <c r="AZ303" i="1" s="1"/>
  <c r="AN299" i="1"/>
  <c r="AY299" i="1" s="1" a="1"/>
  <c r="AY299" i="1" s="1"/>
  <c r="AO291" i="1"/>
  <c r="AZ291" i="1" s="1" a="1"/>
  <c r="AZ291" i="1" s="1"/>
  <c r="AN288" i="1"/>
  <c r="AY288" i="1" s="1" a="1"/>
  <c r="AY288" i="1" s="1"/>
  <c r="AM285" i="1"/>
  <c r="AX285" i="1" s="1" a="1"/>
  <c r="AX285" i="1" s="1"/>
  <c r="AO281" i="1"/>
  <c r="AZ281" i="1" s="1" a="1"/>
  <c r="AZ281" i="1" s="1"/>
  <c r="AI249" i="1"/>
  <c r="AQ269" i="1"/>
  <c r="BB269" i="1" s="1" a="1"/>
  <c r="BB269" i="1" s="1"/>
  <c r="AQ259" i="1"/>
  <c r="BB259" i="1" s="1" a="1"/>
  <c r="BB259" i="1" s="1"/>
  <c r="AQ249" i="1"/>
  <c r="BB249" i="1" s="1" a="1"/>
  <c r="BB249" i="1" s="1"/>
  <c r="AQ237" i="1"/>
  <c r="BB237" i="1" s="1" a="1"/>
  <c r="BB237" i="1" s="1"/>
  <c r="AM269" i="1"/>
  <c r="AX269" i="1" s="1" a="1"/>
  <c r="AX269" i="1" s="1"/>
  <c r="AO265" i="1"/>
  <c r="AZ265" i="1" s="1" a="1"/>
  <c r="AZ265" i="1" s="1"/>
  <c r="AN262" i="1"/>
  <c r="AY262" i="1" s="1" a="1"/>
  <c r="AY262" i="1" s="1"/>
  <c r="AO255" i="1"/>
  <c r="AZ255" i="1" s="1" a="1"/>
  <c r="AZ255" i="1" s="1"/>
  <c r="AN252" i="1"/>
  <c r="AY252" i="1" s="1" a="1"/>
  <c r="AY252" i="1" s="1"/>
  <c r="AO245" i="1"/>
  <c r="AZ245" i="1" s="1" a="1"/>
  <c r="AZ245" i="1" s="1"/>
  <c r="AN242" i="1"/>
  <c r="AY242" i="1" s="1" a="1"/>
  <c r="AY242" i="1" s="1"/>
  <c r="AM239" i="1"/>
  <c r="AX239" i="1" s="1" a="1"/>
  <c r="AX239" i="1" s="1"/>
  <c r="AO235" i="1"/>
  <c r="AZ235" i="1" s="1" a="1"/>
  <c r="AZ235" i="1" s="1"/>
  <c r="AJ283" i="1"/>
  <c r="AO306" i="1"/>
  <c r="AZ306" i="1" s="1" a="1"/>
  <c r="AZ306" i="1" s="1"/>
  <c r="AN314" i="1"/>
  <c r="AY314" i="1" s="1" a="1"/>
  <c r="AY314" i="1" s="1"/>
  <c r="AO307" i="1"/>
  <c r="AZ307" i="1" s="1" a="1"/>
  <c r="AZ307" i="1" s="1"/>
  <c r="AN303" i="1"/>
  <c r="AY303" i="1" s="1" a="1"/>
  <c r="AY303" i="1" s="1"/>
  <c r="AO294" i="1"/>
  <c r="AZ294" i="1" s="1" a="1"/>
  <c r="AZ294" i="1" s="1"/>
  <c r="AN291" i="1"/>
  <c r="AY291" i="1" s="1" a="1"/>
  <c r="AY291" i="1" s="1"/>
  <c r="AM288" i="1"/>
  <c r="AX288" i="1" s="1" a="1"/>
  <c r="AX288" i="1" s="1"/>
  <c r="AO284" i="1"/>
  <c r="AZ284" i="1" s="1" a="1"/>
  <c r="AZ284" i="1" s="1"/>
  <c r="AN281" i="1"/>
  <c r="AY281" i="1" s="1" a="1"/>
  <c r="AY281" i="1" s="1"/>
  <c r="AI243" i="1"/>
  <c r="AI237" i="1"/>
  <c r="AQ268" i="1"/>
  <c r="BB268" i="1" s="1" a="1"/>
  <c r="BB268" i="1" s="1"/>
  <c r="AQ258" i="1"/>
  <c r="BB258" i="1" s="1" a="1"/>
  <c r="BB258" i="1" s="1"/>
  <c r="AQ248" i="1"/>
  <c r="BB248" i="1" s="1" a="1"/>
  <c r="BB248" i="1" s="1"/>
  <c r="AQ236" i="1"/>
  <c r="BB236" i="1" s="1" a="1"/>
  <c r="BB236" i="1" s="1"/>
  <c r="AO268" i="1"/>
  <c r="AZ268" i="1" s="1" a="1"/>
  <c r="AZ268" i="1" s="1"/>
  <c r="AN265" i="1"/>
  <c r="AY265" i="1" s="1" a="1"/>
  <c r="AY265" i="1" s="1"/>
  <c r="AO258" i="1"/>
  <c r="AZ258" i="1" s="1" a="1"/>
  <c r="AZ258" i="1" s="1"/>
  <c r="AN255" i="1"/>
  <c r="AY255" i="1" s="1" a="1"/>
  <c r="AY255" i="1" s="1"/>
  <c r="AO248" i="1"/>
  <c r="AZ248" i="1" s="1" a="1"/>
  <c r="AZ248" i="1" s="1"/>
  <c r="AN245" i="1"/>
  <c r="AY245" i="1" s="1" a="1"/>
  <c r="AY245" i="1" s="1"/>
  <c r="AM242" i="1"/>
  <c r="AX242" i="1" s="1" a="1"/>
  <c r="AX242" i="1" s="1"/>
  <c r="AO238" i="1"/>
  <c r="AZ238" i="1" s="1" a="1"/>
  <c r="AZ238" i="1" s="1"/>
  <c r="AN235" i="1"/>
  <c r="AY235" i="1" s="1" a="1"/>
  <c r="AY235" i="1" s="1"/>
  <c r="AJ159" i="1"/>
  <c r="AH296" i="1"/>
  <c r="AG296" i="1" s="1"/>
  <c r="AI288" i="1"/>
  <c r="AI283" i="1"/>
  <c r="AN306" i="1"/>
  <c r="AY306" i="1" s="1" a="1"/>
  <c r="AY306" i="1" s="1"/>
  <c r="AM314" i="1"/>
  <c r="AX314" i="1" s="1" a="1"/>
  <c r="AX314" i="1" s="1"/>
  <c r="AO310" i="1"/>
  <c r="AZ310" i="1" s="1" a="1"/>
  <c r="AZ310" i="1" s="1"/>
  <c r="AN307" i="1"/>
  <c r="AY307" i="1" s="1" a="1"/>
  <c r="AY307" i="1" s="1"/>
  <c r="AO298" i="1"/>
  <c r="AZ298" i="1" s="1" a="1"/>
  <c r="AZ298" i="1" s="1"/>
  <c r="AN294" i="1"/>
  <c r="AY294" i="1" s="1" a="1"/>
  <c r="AY294" i="1" s="1"/>
  <c r="AO287" i="1"/>
  <c r="AZ287" i="1" s="1" a="1"/>
  <c r="AZ287" i="1" s="1"/>
  <c r="AN284" i="1"/>
  <c r="AY284" i="1" s="1" a="1"/>
  <c r="AY284" i="1" s="1"/>
  <c r="AJ269" i="1"/>
  <c r="AQ267" i="1"/>
  <c r="BB267" i="1" s="1" a="1"/>
  <c r="BB267" i="1" s="1"/>
  <c r="AQ257" i="1"/>
  <c r="BB257" i="1" s="1" a="1"/>
  <c r="BB257" i="1" s="1"/>
  <c r="AQ247" i="1"/>
  <c r="BB247" i="1" s="1" a="1"/>
  <c r="BB247" i="1" s="1"/>
  <c r="AQ235" i="1"/>
  <c r="BB235" i="1" s="1" a="1"/>
  <c r="BB235" i="1" s="1"/>
  <c r="AN268" i="1"/>
  <c r="AY268" i="1" s="1" a="1"/>
  <c r="AY268" i="1" s="1"/>
  <c r="AO261" i="1"/>
  <c r="AZ261" i="1" s="1" a="1"/>
  <c r="AZ261" i="1" s="1"/>
  <c r="AN258" i="1"/>
  <c r="AY258" i="1" s="1" a="1"/>
  <c r="AY258" i="1" s="1"/>
  <c r="AO251" i="1"/>
  <c r="AZ251" i="1" s="1" a="1"/>
  <c r="AZ251" i="1" s="1"/>
  <c r="AN248" i="1"/>
  <c r="AY248" i="1" s="1" a="1"/>
  <c r="AY248" i="1" s="1"/>
  <c r="AM245" i="1"/>
  <c r="AX245" i="1" s="1" a="1"/>
  <c r="AX245" i="1" s="1"/>
  <c r="AO241" i="1"/>
  <c r="AZ241" i="1" s="1" a="1"/>
  <c r="AZ241" i="1" s="1"/>
  <c r="AN238" i="1"/>
  <c r="AY238" i="1" s="1" a="1"/>
  <c r="AY238" i="1" s="1"/>
  <c r="AH155" i="1"/>
  <c r="AG155" i="1" s="1"/>
  <c r="AO301" i="1"/>
  <c r="AZ301" i="1" s="1" a="1"/>
  <c r="AZ301" i="1" s="1"/>
  <c r="AO313" i="1"/>
  <c r="AZ313" i="1" s="1" a="1"/>
  <c r="AZ313" i="1" s="1"/>
  <c r="AN310" i="1"/>
  <c r="AY310" i="1" s="1" a="1"/>
  <c r="AY310" i="1" s="1"/>
  <c r="AO302" i="1"/>
  <c r="AZ302" i="1" s="1" a="1"/>
  <c r="AZ302" i="1" s="1"/>
  <c r="AN298" i="1"/>
  <c r="AY298" i="1" s="1" a="1"/>
  <c r="AY298" i="1" s="1"/>
  <c r="AO290" i="1"/>
  <c r="AZ290" i="1" s="1" a="1"/>
  <c r="AZ290" i="1" s="1"/>
  <c r="AN287" i="1"/>
  <c r="AY287" i="1" s="1" a="1"/>
  <c r="AY287" i="1" s="1"/>
  <c r="AO280" i="1"/>
  <c r="AZ280" i="1" s="1" a="1"/>
  <c r="AZ280" i="1" s="1"/>
  <c r="AJ261" i="1"/>
  <c r="AI242" i="1"/>
  <c r="AI236" i="1"/>
  <c r="AQ266" i="1"/>
  <c r="BB266" i="1" s="1" a="1"/>
  <c r="BB266" i="1" s="1"/>
  <c r="AQ256" i="1"/>
  <c r="BB256" i="1" s="1" a="1"/>
  <c r="BB256" i="1" s="1"/>
  <c r="AQ234" i="1"/>
  <c r="BB234" i="1" s="1" a="1"/>
  <c r="BB234" i="1" s="1"/>
  <c r="AO264" i="1"/>
  <c r="AZ264" i="1" s="1" a="1"/>
  <c r="AZ264" i="1" s="1"/>
  <c r="AN261" i="1"/>
  <c r="AY261" i="1" s="1" a="1"/>
  <c r="AY261" i="1" s="1"/>
  <c r="AO254" i="1"/>
  <c r="AZ254" i="1" s="1" a="1"/>
  <c r="AZ254" i="1" s="1"/>
  <c r="AN251" i="1"/>
  <c r="AY251" i="1" s="1" a="1"/>
  <c r="AY251" i="1" s="1"/>
  <c r="AO244" i="1"/>
  <c r="AZ244" i="1" s="1" a="1"/>
  <c r="AZ244" i="1" s="1"/>
  <c r="AN241" i="1"/>
  <c r="AY241" i="1" s="1" a="1"/>
  <c r="AY241" i="1" s="1"/>
  <c r="AO234" i="1"/>
  <c r="AZ234" i="1" s="1" a="1"/>
  <c r="AZ234" i="1" s="1"/>
  <c r="AJ294" i="1"/>
  <c r="AI286" i="1"/>
  <c r="AI281" i="1"/>
  <c r="AN296" i="1"/>
  <c r="AY296" i="1" s="1" a="1"/>
  <c r="AY296" i="1" s="1"/>
  <c r="AO312" i="1"/>
  <c r="AZ312" i="1" s="1" a="1"/>
  <c r="AZ312" i="1" s="1"/>
  <c r="AN309" i="1"/>
  <c r="AY309" i="1" s="1" a="1"/>
  <c r="AY309" i="1" s="1"/>
  <c r="AO300" i="1"/>
  <c r="AZ300" i="1" s="1" a="1"/>
  <c r="AZ300" i="1" s="1"/>
  <c r="AN297" i="1"/>
  <c r="AY297" i="1" s="1" a="1"/>
  <c r="AY297" i="1" s="1"/>
  <c r="AM293" i="1"/>
  <c r="AX293" i="1" s="1" a="1"/>
  <c r="AX293" i="1" s="1"/>
  <c r="AO289" i="1"/>
  <c r="AZ289" i="1" s="1" a="1"/>
  <c r="AZ289" i="1" s="1"/>
  <c r="AN286" i="1"/>
  <c r="AY286" i="1" s="1" a="1"/>
  <c r="AY286" i="1" s="1"/>
  <c r="AO279" i="1"/>
  <c r="AZ279" i="1" s="1" a="1"/>
  <c r="AZ279" i="1" s="1"/>
  <c r="AH256" i="1"/>
  <c r="AG256" i="1" s="1"/>
  <c r="AJ240" i="1"/>
  <c r="AQ263" i="1"/>
  <c r="BB263" i="1" s="1" a="1"/>
  <c r="BB263" i="1" s="1"/>
  <c r="AQ253" i="1"/>
  <c r="BB253" i="1" s="1" a="1"/>
  <c r="BB253" i="1" s="1"/>
  <c r="AQ242" i="1"/>
  <c r="BB242" i="1" s="1" a="1"/>
  <c r="BB242" i="1" s="1"/>
  <c r="AN270" i="1"/>
  <c r="AY270" i="1" s="1" a="1"/>
  <c r="AY270" i="1" s="1"/>
  <c r="AO263" i="1"/>
  <c r="AZ263" i="1" s="1" a="1"/>
  <c r="AZ263" i="1" s="1"/>
  <c r="AN260" i="1"/>
  <c r="AY260" i="1" s="1" a="1"/>
  <c r="AY260" i="1" s="1"/>
  <c r="AO253" i="1"/>
  <c r="AZ253" i="1" s="1" a="1"/>
  <c r="AZ253" i="1" s="1"/>
  <c r="AN250" i="1"/>
  <c r="AY250" i="1" s="1" a="1"/>
  <c r="AY250" i="1" s="1"/>
  <c r="AO243" i="1"/>
  <c r="AZ243" i="1" s="1" a="1"/>
  <c r="AZ243" i="1" s="1"/>
  <c r="AN240" i="1"/>
  <c r="AY240" i="1" s="1" a="1"/>
  <c r="AY240" i="1" s="1"/>
  <c r="AM237" i="1"/>
  <c r="AX237" i="1" s="1" a="1"/>
  <c r="AX237" i="1" s="1"/>
  <c r="AJ224" i="1"/>
  <c r="AH200" i="1"/>
  <c r="AG200" i="1" s="1"/>
  <c r="AJ195" i="1"/>
  <c r="AJ148" i="1"/>
  <c r="AQ72" i="1"/>
  <c r="BB72" i="1" s="1" a="1"/>
  <c r="BB72" i="1" s="1"/>
  <c r="AQ170" i="1"/>
  <c r="BB170" i="1" s="1" a="1"/>
  <c r="BB170" i="1" s="1"/>
  <c r="AM190" i="1"/>
  <c r="AX190" i="1" s="1" a="1"/>
  <c r="AX190" i="1" s="1"/>
  <c r="AO196" i="1"/>
  <c r="AZ196" i="1" s="1" a="1"/>
  <c r="AZ196" i="1" s="1"/>
  <c r="AM205" i="1"/>
  <c r="AX205" i="1" s="1" a="1"/>
  <c r="AX205" i="1" s="1"/>
  <c r="AN221" i="1"/>
  <c r="AY221" i="1" s="1" a="1"/>
  <c r="AY221" i="1" s="1"/>
  <c r="AQ203" i="1"/>
  <c r="BB203" i="1" s="1" a="1"/>
  <c r="BB203" i="1" s="1"/>
  <c r="AI154" i="1"/>
  <c r="AM63" i="1"/>
  <c r="AX63" i="1" s="1" a="1"/>
  <c r="AX63" i="1" s="1"/>
  <c r="AN73" i="1"/>
  <c r="AY73" i="1" s="1" a="1"/>
  <c r="AY73" i="1" s="1"/>
  <c r="AO83" i="1"/>
  <c r="AZ83" i="1" s="1" a="1"/>
  <c r="AZ83" i="1" s="1"/>
  <c r="AO158" i="1"/>
  <c r="AZ158" i="1" s="1" a="1"/>
  <c r="AZ158" i="1" s="1"/>
  <c r="AO169" i="1"/>
  <c r="AZ169" i="1" s="1" a="1"/>
  <c r="AZ169" i="1" s="1"/>
  <c r="AN176" i="1"/>
  <c r="AY176" i="1" s="1" a="1"/>
  <c r="AY176" i="1" s="1"/>
  <c r="AQ73" i="1"/>
  <c r="BB73" i="1" s="1" a="1"/>
  <c r="BB73" i="1" s="1"/>
  <c r="AQ173" i="1"/>
  <c r="BB173" i="1" s="1" a="1"/>
  <c r="BB173" i="1" s="1"/>
  <c r="AN198" i="1"/>
  <c r="AY198" i="1" s="1" a="1"/>
  <c r="AY198" i="1" s="1"/>
  <c r="AN213" i="1"/>
  <c r="AY213" i="1" s="1" a="1"/>
  <c r="AY213" i="1" s="1"/>
  <c r="AO221" i="1"/>
  <c r="AZ221" i="1" s="1" a="1"/>
  <c r="AZ221" i="1" s="1"/>
  <c r="AQ204" i="1"/>
  <c r="BB204" i="1" s="1" a="1"/>
  <c r="BB204" i="1" s="1"/>
  <c r="AJ89" i="1"/>
  <c r="AJ149" i="1"/>
  <c r="AJ154" i="1"/>
  <c r="AN58" i="1"/>
  <c r="AY58" i="1" s="1" a="1"/>
  <c r="AY58" i="1" s="1"/>
  <c r="AN63" i="1"/>
  <c r="AY63" i="1" s="1" a="1"/>
  <c r="AY63" i="1" s="1"/>
  <c r="AO68" i="1"/>
  <c r="AZ68" i="1" s="1" a="1"/>
  <c r="AZ68" i="1" s="1"/>
  <c r="AO73" i="1"/>
  <c r="AZ73" i="1" s="1" a="1"/>
  <c r="AZ73" i="1" s="1"/>
  <c r="AM79" i="1"/>
  <c r="AX79" i="1" s="1" a="1"/>
  <c r="AX79" i="1" s="1"/>
  <c r="AM84" i="1"/>
  <c r="AX84" i="1" s="1" a="1"/>
  <c r="AX84" i="1" s="1"/>
  <c r="AO89" i="1"/>
  <c r="AZ89" i="1" s="1" a="1"/>
  <c r="AZ89" i="1" s="1"/>
  <c r="AM148" i="1"/>
  <c r="AX148" i="1" s="1" a="1"/>
  <c r="AX148" i="1" s="1"/>
  <c r="AO153" i="1"/>
  <c r="AZ153" i="1" s="1" a="1"/>
  <c r="AZ153" i="1" s="1"/>
  <c r="AM159" i="1"/>
  <c r="AX159" i="1" s="1" a="1"/>
  <c r="AX159" i="1" s="1"/>
  <c r="AM164" i="1"/>
  <c r="AX164" i="1" s="1" a="1"/>
  <c r="AX164" i="1" s="1"/>
  <c r="AM170" i="1"/>
  <c r="AX170" i="1" s="1" a="1"/>
  <c r="AX170" i="1" s="1"/>
  <c r="AM177" i="1"/>
  <c r="AX177" i="1" s="1" a="1"/>
  <c r="AX177" i="1" s="1"/>
  <c r="AQ57" i="1"/>
  <c r="BB57" i="1" s="1" a="1"/>
  <c r="BB57" i="1" s="1"/>
  <c r="AQ78" i="1"/>
  <c r="BB78" i="1" s="1" a="1"/>
  <c r="BB78" i="1" s="1"/>
  <c r="AQ148" i="1"/>
  <c r="BB148" i="1" s="1" a="1"/>
  <c r="BB148" i="1" s="1"/>
  <c r="AQ174" i="1"/>
  <c r="BB174" i="1" s="1" a="1"/>
  <c r="BB174" i="1" s="1"/>
  <c r="AN191" i="1"/>
  <c r="AY191" i="1" s="1" a="1"/>
  <c r="AY191" i="1" s="1"/>
  <c r="AN199" i="1"/>
  <c r="AY199" i="1" s="1" a="1"/>
  <c r="AY199" i="1" s="1"/>
  <c r="AN206" i="1"/>
  <c r="AY206" i="1" s="1" a="1"/>
  <c r="AY206" i="1" s="1"/>
  <c r="AO214" i="1"/>
  <c r="AZ214" i="1" s="1" a="1"/>
  <c r="AZ214" i="1" s="1"/>
  <c r="AO222" i="1"/>
  <c r="AZ222" i="1" s="1" a="1"/>
  <c r="AZ222" i="1" s="1"/>
  <c r="AQ214" i="1"/>
  <c r="BB214" i="1" s="1" a="1"/>
  <c r="BB214" i="1" s="1"/>
  <c r="AO240" i="1"/>
  <c r="AZ240" i="1" s="1" a="1"/>
  <c r="AZ240" i="1" s="1"/>
  <c r="AN257" i="1"/>
  <c r="AY257" i="1" s="1" a="1"/>
  <c r="AY257" i="1" s="1"/>
  <c r="AQ243" i="1"/>
  <c r="BB243" i="1" s="1" a="1"/>
  <c r="BB243" i="1" s="1"/>
  <c r="AN290" i="1"/>
  <c r="AY290" i="1" s="1" a="1"/>
  <c r="AY290" i="1" s="1"/>
  <c r="AO198" i="1"/>
  <c r="AZ198" i="1" s="1" a="1"/>
  <c r="AZ198" i="1" s="1"/>
  <c r="AN205" i="1"/>
  <c r="AY205" i="1" s="1" a="1"/>
  <c r="AY205" i="1" s="1"/>
  <c r="AO218" i="1"/>
  <c r="AZ218" i="1" s="1" a="1"/>
  <c r="AZ218" i="1" s="1"/>
  <c r="AN225" i="1"/>
  <c r="AY225" i="1" s="1" a="1"/>
  <c r="AY225" i="1" s="1"/>
  <c r="AQ199" i="1"/>
  <c r="BB199" i="1" s="1" a="1"/>
  <c r="BB199" i="1" s="1"/>
  <c r="AQ211" i="1"/>
  <c r="BB211" i="1" s="1" a="1"/>
  <c r="BB211" i="1" s="1"/>
  <c r="AQ223" i="1"/>
  <c r="BB223" i="1" s="1" a="1"/>
  <c r="BB223" i="1" s="1"/>
  <c r="AO208" i="1"/>
  <c r="AZ208" i="1" s="1" a="1"/>
  <c r="AZ208" i="1" s="1"/>
  <c r="AN215" i="1"/>
  <c r="AY215" i="1" s="1" a="1"/>
  <c r="AY215" i="1" s="1"/>
  <c r="AM56" i="1"/>
  <c r="AX56" i="1" s="1" a="1"/>
  <c r="AX56" i="1" s="1"/>
  <c r="AN59" i="1"/>
  <c r="AY59" i="1" s="1" a="1"/>
  <c r="AY59" i="1" s="1"/>
  <c r="AO62" i="1"/>
  <c r="AZ62" i="1" s="1" a="1"/>
  <c r="AZ62" i="1" s="1"/>
  <c r="AN69" i="1"/>
  <c r="AY69" i="1" s="1" a="1"/>
  <c r="AY69" i="1" s="1"/>
  <c r="AO72" i="1"/>
  <c r="AZ72" i="1" s="1" a="1"/>
  <c r="AZ72" i="1" s="1"/>
  <c r="AM76" i="1"/>
  <c r="AX76" i="1" s="1" a="1"/>
  <c r="AX76" i="1" s="1"/>
  <c r="AN79" i="1"/>
  <c r="AY79" i="1" s="1" a="1"/>
  <c r="AY79" i="1" s="1"/>
  <c r="AO82" i="1"/>
  <c r="AZ82" i="1" s="1" a="1"/>
  <c r="AZ82" i="1" s="1"/>
  <c r="AN89" i="1"/>
  <c r="AY89" i="1" s="1" a="1"/>
  <c r="AY89" i="1" s="1"/>
  <c r="AM149" i="1"/>
  <c r="AX149" i="1" s="1" a="1"/>
  <c r="AX149" i="1" s="1"/>
  <c r="AO152" i="1"/>
  <c r="AZ152" i="1" s="1" a="1"/>
  <c r="AZ152" i="1" s="1"/>
  <c r="AN159" i="1"/>
  <c r="AY159" i="1" s="1" a="1"/>
  <c r="AY159" i="1" s="1"/>
  <c r="AO162" i="1"/>
  <c r="AZ162" i="1" s="1" a="1"/>
  <c r="AZ162" i="1" s="1"/>
  <c r="AM166" i="1"/>
  <c r="AX166" i="1" s="1" a="1"/>
  <c r="AX166" i="1" s="1"/>
  <c r="AN169" i="1"/>
  <c r="AY169" i="1" s="1" a="1"/>
  <c r="AY169" i="1" s="1"/>
  <c r="AN173" i="1"/>
  <c r="AY173" i="1" s="1" a="1"/>
  <c r="AY173" i="1" s="1"/>
  <c r="AO176" i="1"/>
  <c r="AZ176" i="1" s="1" a="1"/>
  <c r="AZ176" i="1" s="1"/>
  <c r="AM180" i="1"/>
  <c r="AX180" i="1" s="1" a="1"/>
  <c r="AX180" i="1" s="1"/>
  <c r="AQ59" i="1"/>
  <c r="BB59" i="1" s="1" a="1"/>
  <c r="BB59" i="1" s="1"/>
  <c r="AQ69" i="1"/>
  <c r="BB69" i="1" s="1" a="1"/>
  <c r="BB69" i="1" s="1"/>
  <c r="AQ82" i="1"/>
  <c r="BB82" i="1" s="1" a="1"/>
  <c r="BB82" i="1" s="1"/>
  <c r="AQ158" i="1"/>
  <c r="BB158" i="1" s="1" a="1"/>
  <c r="BB158" i="1" s="1"/>
  <c r="AQ172" i="1"/>
  <c r="BB172" i="1" s="1" a="1"/>
  <c r="BB172" i="1" s="1"/>
  <c r="AM191" i="1"/>
  <c r="AX191" i="1" s="1" a="1"/>
  <c r="AX191" i="1" s="1"/>
  <c r="AO195" i="1"/>
  <c r="AZ195" i="1" s="1" a="1"/>
  <c r="AZ195" i="1" s="1"/>
  <c r="AM199" i="1"/>
  <c r="AX199" i="1" s="1" a="1"/>
  <c r="AX199" i="1" s="1"/>
  <c r="AN202" i="1"/>
  <c r="AY202" i="1" s="1" a="1"/>
  <c r="AY202" i="1" s="1"/>
  <c r="AO205" i="1"/>
  <c r="AZ205" i="1" s="1" a="1"/>
  <c r="AZ205" i="1" s="1"/>
  <c r="AN212" i="1"/>
  <c r="AY212" i="1" s="1" a="1"/>
  <c r="AY212" i="1" s="1"/>
  <c r="AO215" i="1"/>
  <c r="AZ215" i="1" s="1" a="1"/>
  <c r="AZ215" i="1" s="1"/>
  <c r="AN222" i="1"/>
  <c r="AY222" i="1" s="1" a="1"/>
  <c r="AY222" i="1" s="1"/>
  <c r="AO225" i="1"/>
  <c r="AZ225" i="1" s="1" a="1"/>
  <c r="AZ225" i="1" s="1"/>
  <c r="AQ200" i="1"/>
  <c r="BB200" i="1" s="1" a="1"/>
  <c r="BB200" i="1" s="1"/>
  <c r="AQ212" i="1"/>
  <c r="BB212" i="1" s="1" a="1"/>
  <c r="BB212" i="1" s="1"/>
  <c r="AQ224" i="1"/>
  <c r="BB224" i="1" s="1" a="1"/>
  <c r="BB224" i="1" s="1"/>
  <c r="AQ202" i="1"/>
  <c r="BB202" i="1" s="1" a="1"/>
  <c r="BB202" i="1" s="1"/>
  <c r="AQ213" i="1"/>
  <c r="BB213" i="1" s="1" a="1"/>
  <c r="BB213" i="1" s="1"/>
  <c r="AQ225" i="1"/>
  <c r="BB225" i="1" s="1" a="1"/>
  <c r="BB225" i="1" s="1"/>
  <c r="AQ164" i="1"/>
  <c r="BB164" i="1" s="1" a="1"/>
  <c r="BB164" i="1" s="1"/>
  <c r="AM197" i="1"/>
  <c r="AX197" i="1" s="1" a="1"/>
  <c r="AX197" i="1" s="1"/>
  <c r="AN210" i="1"/>
  <c r="AY210" i="1" s="1" a="1"/>
  <c r="AY210" i="1" s="1"/>
  <c r="AN220" i="1"/>
  <c r="AY220" i="1" s="1" a="1"/>
  <c r="AY220" i="1" s="1"/>
  <c r="AQ192" i="1"/>
  <c r="BB192" i="1" s="1" a="1"/>
  <c r="BB192" i="1" s="1"/>
  <c r="AQ206" i="1"/>
  <c r="BB206" i="1" s="1" a="1"/>
  <c r="BB206" i="1" s="1"/>
  <c r="AQ217" i="1"/>
  <c r="BB217" i="1" s="1" a="1"/>
  <c r="BB217" i="1" s="1"/>
  <c r="AO170" i="1"/>
  <c r="AZ170" i="1" s="1" a="1"/>
  <c r="AZ170" i="1" s="1"/>
  <c r="AM178" i="1"/>
  <c r="AX178" i="1" s="1" a="1"/>
  <c r="AX178" i="1" s="1"/>
  <c r="AQ86" i="1"/>
  <c r="BB86" i="1" s="1" a="1"/>
  <c r="BB86" i="1" s="1"/>
  <c r="AQ177" i="1"/>
  <c r="BB177" i="1" s="1" a="1"/>
  <c r="BB177" i="1" s="1"/>
  <c r="AN192" i="1"/>
  <c r="AY192" i="1" s="1" a="1"/>
  <c r="AY192" i="1" s="1"/>
  <c r="AN200" i="1"/>
  <c r="AY200" i="1" s="1" a="1"/>
  <c r="AY200" i="1" s="1"/>
  <c r="AO213" i="1"/>
  <c r="AZ213" i="1" s="1" a="1"/>
  <c r="AZ213" i="1" s="1"/>
  <c r="AO223" i="1"/>
  <c r="AZ223" i="1" s="1" a="1"/>
  <c r="AZ223" i="1" s="1"/>
  <c r="AN54" i="1"/>
  <c r="AY54" i="1" s="1" a="1"/>
  <c r="AY54" i="1" s="1"/>
  <c r="AO57" i="1"/>
  <c r="AZ57" i="1" s="1" a="1"/>
  <c r="AZ57" i="1" s="1"/>
  <c r="AM61" i="1"/>
  <c r="AX61" i="1" s="1" a="1"/>
  <c r="AX61" i="1" s="1"/>
  <c r="AN64" i="1"/>
  <c r="AY64" i="1" s="1" a="1"/>
  <c r="AY64" i="1" s="1"/>
  <c r="AO67" i="1"/>
  <c r="AZ67" i="1" s="1" a="1"/>
  <c r="AZ67" i="1" s="1"/>
  <c r="AM71" i="1"/>
  <c r="AX71" i="1" s="1" a="1"/>
  <c r="AX71" i="1" s="1"/>
  <c r="AN74" i="1"/>
  <c r="AY74" i="1" s="1" a="1"/>
  <c r="AY74" i="1" s="1"/>
  <c r="AO77" i="1"/>
  <c r="AZ77" i="1" s="1" a="1"/>
  <c r="AZ77" i="1" s="1"/>
  <c r="AM81" i="1"/>
  <c r="AX81" i="1" s="1" a="1"/>
  <c r="AX81" i="1" s="1"/>
  <c r="AN84" i="1"/>
  <c r="AY84" i="1" s="1" a="1"/>
  <c r="AY84" i="1" s="1"/>
  <c r="AO87" i="1"/>
  <c r="AZ87" i="1" s="1" a="1"/>
  <c r="AZ87" i="1" s="1"/>
  <c r="AJ151" i="1"/>
  <c r="AN154" i="1"/>
  <c r="AY154" i="1" s="1" a="1"/>
  <c r="AY154" i="1" s="1"/>
  <c r="AO157" i="1"/>
  <c r="AZ157" i="1" s="1" a="1"/>
  <c r="AZ157" i="1" s="1"/>
  <c r="AM161" i="1"/>
  <c r="AX161" i="1" s="1" a="1"/>
  <c r="AX161" i="1" s="1"/>
  <c r="AN164" i="1"/>
  <c r="AY164" i="1" s="1" a="1"/>
  <c r="AY164" i="1" s="1"/>
  <c r="AO167" i="1"/>
  <c r="AZ167" i="1" s="1" a="1"/>
  <c r="AZ167" i="1" s="1"/>
  <c r="AM171" i="1"/>
  <c r="AX171" i="1" s="1" a="1"/>
  <c r="AX171" i="1" s="1"/>
  <c r="AM175" i="1"/>
  <c r="AX175" i="1" s="1" a="1"/>
  <c r="AX175" i="1" s="1"/>
  <c r="AN178" i="1"/>
  <c r="AY178" i="1" s="1" a="1"/>
  <c r="AY178" i="1" s="1"/>
  <c r="AQ54" i="1"/>
  <c r="BB54" i="1" s="1" a="1"/>
  <c r="BB54" i="1" s="1"/>
  <c r="AQ64" i="1"/>
  <c r="BB64" i="1" s="1" a="1"/>
  <c r="BB64" i="1" s="1"/>
  <c r="AQ75" i="1"/>
  <c r="BB75" i="1" s="1" a="1"/>
  <c r="BB75" i="1" s="1"/>
  <c r="AQ87" i="1"/>
  <c r="BB87" i="1" s="1" a="1"/>
  <c r="BB87" i="1" s="1"/>
  <c r="AQ152" i="1"/>
  <c r="BB152" i="1" s="1" a="1"/>
  <c r="BB152" i="1" s="1"/>
  <c r="AQ165" i="1"/>
  <c r="BB165" i="1" s="1" a="1"/>
  <c r="BB165" i="1" s="1"/>
  <c r="AQ178" i="1"/>
  <c r="BB178" i="1" s="1" a="1"/>
  <c r="BB178" i="1" s="1"/>
  <c r="AN189" i="1"/>
  <c r="AY189" i="1" s="1" a="1"/>
  <c r="AY189" i="1" s="1"/>
  <c r="AO192" i="1"/>
  <c r="AZ192" i="1" s="1" a="1"/>
  <c r="AZ192" i="1" s="1"/>
  <c r="AN197" i="1"/>
  <c r="AY197" i="1" s="1" a="1"/>
  <c r="AY197" i="1" s="1"/>
  <c r="AO200" i="1"/>
  <c r="AZ200" i="1" s="1" a="1"/>
  <c r="AZ200" i="1" s="1"/>
  <c r="AM204" i="1"/>
  <c r="AX204" i="1" s="1" a="1"/>
  <c r="AX204" i="1" s="1"/>
  <c r="AN207" i="1"/>
  <c r="AY207" i="1" s="1" a="1"/>
  <c r="AY207" i="1" s="1"/>
  <c r="AO210" i="1"/>
  <c r="AZ210" i="1" s="1" a="1"/>
  <c r="AZ210" i="1" s="1"/>
  <c r="AN217" i="1"/>
  <c r="AY217" i="1" s="1" a="1"/>
  <c r="AY217" i="1" s="1"/>
  <c r="AO220" i="1"/>
  <c r="AZ220" i="1" s="1" a="1"/>
  <c r="AZ220" i="1" s="1"/>
  <c r="AM224" i="1"/>
  <c r="AX224" i="1" s="1" a="1"/>
  <c r="AX224" i="1" s="1"/>
  <c r="AQ195" i="1"/>
  <c r="BB195" i="1" s="1" a="1"/>
  <c r="BB195" i="1" s="1"/>
  <c r="AQ207" i="1"/>
  <c r="BB207" i="1" s="1" a="1"/>
  <c r="BB207" i="1" s="1"/>
  <c r="AQ218" i="1"/>
  <c r="BB218" i="1" s="1" a="1"/>
  <c r="BB218" i="1" s="1"/>
  <c r="AN167" i="1"/>
  <c r="AY167" i="1" s="1" a="1"/>
  <c r="AY167" i="1" s="1"/>
  <c r="AO174" i="1"/>
  <c r="AZ174" i="1" s="1" a="1"/>
  <c r="AZ174" i="1" s="1"/>
  <c r="AQ63" i="1"/>
  <c r="BB63" i="1" s="1" a="1"/>
  <c r="BB63" i="1" s="1"/>
  <c r="AQ74" i="1"/>
  <c r="BB74" i="1" s="1" a="1"/>
  <c r="BB74" i="1" s="1"/>
  <c r="AQ149" i="1"/>
  <c r="BB149" i="1" s="1" a="1"/>
  <c r="BB149" i="1" s="1"/>
  <c r="AM189" i="1"/>
  <c r="AX189" i="1" s="1" a="1"/>
  <c r="AX189" i="1" s="1"/>
  <c r="AO203" i="1"/>
  <c r="AZ203" i="1" s="1" a="1"/>
  <c r="AZ203" i="1" s="1"/>
  <c r="AO54" i="1"/>
  <c r="AZ54" i="1" s="1" a="1"/>
  <c r="AZ54" i="1" s="1"/>
  <c r="AM58" i="1"/>
  <c r="AX58" i="1" s="1" a="1"/>
  <c r="AX58" i="1" s="1"/>
  <c r="AN61" i="1"/>
  <c r="AY61" i="1" s="1" a="1"/>
  <c r="AY61" i="1" s="1"/>
  <c r="AO64" i="1"/>
  <c r="AZ64" i="1" s="1" a="1"/>
  <c r="AZ64" i="1" s="1"/>
  <c r="AN71" i="1"/>
  <c r="AY71" i="1" s="1" a="1"/>
  <c r="AY71" i="1" s="1"/>
  <c r="AO74" i="1"/>
  <c r="AZ74" i="1" s="1" a="1"/>
  <c r="AZ74" i="1" s="1"/>
  <c r="AM78" i="1"/>
  <c r="AX78" i="1" s="1" a="1"/>
  <c r="AX78" i="1" s="1"/>
  <c r="AN81" i="1"/>
  <c r="AY81" i="1" s="1" a="1"/>
  <c r="AY81" i="1" s="1"/>
  <c r="AO84" i="1"/>
  <c r="AZ84" i="1" s="1" a="1"/>
  <c r="AZ84" i="1" s="1"/>
  <c r="AN151" i="1"/>
  <c r="AY151" i="1" s="1" a="1"/>
  <c r="AY151" i="1" s="1"/>
  <c r="AO154" i="1"/>
  <c r="AZ154" i="1" s="1" a="1"/>
  <c r="AZ154" i="1" s="1"/>
  <c r="AI158" i="1"/>
  <c r="AN161" i="1"/>
  <c r="AY161" i="1" s="1" a="1"/>
  <c r="AY161" i="1" s="1"/>
  <c r="AO164" i="1"/>
  <c r="AZ164" i="1" s="1" a="1"/>
  <c r="AZ164" i="1" s="1"/>
  <c r="AM168" i="1"/>
  <c r="AX168" i="1" s="1" a="1"/>
  <c r="AX168" i="1" s="1"/>
  <c r="AM172" i="1"/>
  <c r="AX172" i="1" s="1" a="1"/>
  <c r="AX172" i="1" s="1"/>
  <c r="AN175" i="1"/>
  <c r="AY175" i="1" s="1" a="1"/>
  <c r="AY175" i="1" s="1"/>
  <c r="AO178" i="1"/>
  <c r="AZ178" i="1" s="1" a="1"/>
  <c r="AZ178" i="1" s="1"/>
  <c r="AQ55" i="1"/>
  <c r="BB55" i="1" s="1" a="1"/>
  <c r="BB55" i="1" s="1"/>
  <c r="AQ65" i="1"/>
  <c r="BB65" i="1" s="1" a="1"/>
  <c r="BB65" i="1" s="1"/>
  <c r="AQ77" i="1"/>
  <c r="BB77" i="1" s="1" a="1"/>
  <c r="BB77" i="1" s="1"/>
  <c r="AQ88" i="1"/>
  <c r="BB88" i="1" s="1" a="1"/>
  <c r="BB88" i="1" s="1"/>
  <c r="AQ153" i="1"/>
  <c r="BB153" i="1" s="1" a="1"/>
  <c r="BB153" i="1" s="1"/>
  <c r="AQ167" i="1"/>
  <c r="BB167" i="1" s="1" a="1"/>
  <c r="BB167" i="1" s="1"/>
  <c r="AQ179" i="1"/>
  <c r="BB179" i="1" s="1" a="1"/>
  <c r="BB179" i="1" s="1"/>
  <c r="AO189" i="1"/>
  <c r="AZ189" i="1" s="1" a="1"/>
  <c r="AZ189" i="1" s="1"/>
  <c r="AO197" i="1"/>
  <c r="AZ197" i="1" s="1" a="1"/>
  <c r="AZ197" i="1" s="1"/>
  <c r="AN204" i="1"/>
  <c r="AY204" i="1" s="1" a="1"/>
  <c r="AY204" i="1" s="1"/>
  <c r="AO207" i="1"/>
  <c r="AZ207" i="1" s="1" a="1"/>
  <c r="AZ207" i="1" s="1"/>
  <c r="AN214" i="1"/>
  <c r="AY214" i="1" s="1" a="1"/>
  <c r="AY214" i="1" s="1"/>
  <c r="AO217" i="1"/>
  <c r="AZ217" i="1" s="1" a="1"/>
  <c r="AZ217" i="1" s="1"/>
  <c r="AN224" i="1"/>
  <c r="AY224" i="1" s="1" a="1"/>
  <c r="AY224" i="1" s="1"/>
  <c r="AQ196" i="1"/>
  <c r="BB196" i="1" s="1" a="1"/>
  <c r="BB196" i="1" s="1"/>
  <c r="AQ208" i="1"/>
  <c r="BB208" i="1" s="1" a="1"/>
  <c r="BB208" i="1" s="1"/>
  <c r="AQ219" i="1"/>
  <c r="BB219" i="1" s="1" a="1"/>
  <c r="BB219" i="1" s="1"/>
  <c r="AN171" i="1"/>
  <c r="AY171" i="1" s="1" a="1"/>
  <c r="AY171" i="1" s="1"/>
  <c r="AO171" i="1"/>
  <c r="AZ171" i="1" s="1" a="1"/>
  <c r="AZ171" i="1" s="1"/>
  <c r="AQ150" i="1"/>
  <c r="BB150" i="1" s="1" a="1"/>
  <c r="BB150" i="1" s="1"/>
  <c r="AQ176" i="1"/>
  <c r="BB176" i="1" s="1" a="1"/>
  <c r="BB176" i="1" s="1"/>
  <c r="AN193" i="1"/>
  <c r="AY193" i="1" s="1" a="1"/>
  <c r="AY193" i="1" s="1"/>
  <c r="AO193" i="1"/>
  <c r="AZ193" i="1" s="1" a="1"/>
  <c r="AZ193" i="1" s="1"/>
  <c r="AQ193" i="1"/>
  <c r="BB193" i="1" s="1" a="1"/>
  <c r="BB193" i="1" s="1"/>
  <c r="AN194" i="1"/>
  <c r="AY194" i="1" s="1" a="1"/>
  <c r="AY194" i="1" s="1"/>
  <c r="AQ194" i="1"/>
  <c r="BB194" i="1" s="1" a="1"/>
  <c r="BB194" i="1" s="1"/>
  <c r="AQ151" i="1"/>
  <c r="BB151" i="1" s="1" a="1"/>
  <c r="BB151" i="1" s="1"/>
  <c r="AQ161" i="1"/>
  <c r="BB161" i="1" s="1" a="1"/>
  <c r="BB161" i="1" s="1"/>
  <c r="AO194" i="1"/>
  <c r="AZ194" i="1" s="1" a="1"/>
  <c r="AZ194" i="1" s="1"/>
  <c r="AH220" i="1"/>
  <c r="AG220" i="1" s="1"/>
  <c r="AP130" i="1" l="1"/>
  <c r="BA130" i="1" s="1" a="1"/>
  <c r="BA130" i="1" s="1"/>
  <c r="AP109" i="1"/>
  <c r="BA109" i="1" s="1" a="1"/>
  <c r="BA109" i="1" s="1"/>
  <c r="AP134" i="1"/>
  <c r="BA134" i="1" s="1" a="1"/>
  <c r="BA134" i="1" s="1"/>
  <c r="AP111" i="1"/>
  <c r="BA111" i="1" s="1" a="1"/>
  <c r="BA111" i="1" s="1"/>
  <c r="AP106" i="1"/>
  <c r="BA106" i="1" s="1" a="1"/>
  <c r="BA106" i="1" s="1"/>
  <c r="AP113" i="1"/>
  <c r="BA113" i="1" s="1" a="1"/>
  <c r="BA113" i="1" s="1"/>
  <c r="AP100" i="1"/>
  <c r="BA100" i="1" s="1" a="1"/>
  <c r="BA100" i="1" s="1"/>
  <c r="AP115" i="1"/>
  <c r="BA115" i="1" s="1" a="1"/>
  <c r="BA115" i="1" s="1"/>
  <c r="AP104" i="1"/>
  <c r="BA104" i="1" s="1" a="1"/>
  <c r="BA104" i="1" s="1"/>
  <c r="AP102" i="1"/>
  <c r="BA102" i="1" s="1" a="1"/>
  <c r="BA102" i="1" s="1"/>
  <c r="AP121" i="1"/>
  <c r="BA121" i="1" s="1" a="1"/>
  <c r="BA121" i="1" s="1"/>
  <c r="AP108" i="1"/>
  <c r="BA108" i="1" s="1" a="1"/>
  <c r="BA108" i="1" s="1"/>
  <c r="AP99" i="1"/>
  <c r="BA99" i="1" s="1" a="1"/>
  <c r="BA99" i="1" s="1"/>
  <c r="AP125" i="1"/>
  <c r="BA125" i="1" s="1" a="1"/>
  <c r="BA125" i="1" s="1"/>
  <c r="AP110" i="1"/>
  <c r="BA110" i="1" s="1" a="1"/>
  <c r="BA110" i="1" s="1"/>
  <c r="AP101" i="1"/>
  <c r="BA101" i="1" s="1" a="1"/>
  <c r="BA101" i="1" s="1"/>
  <c r="AP131" i="1"/>
  <c r="BA131" i="1" s="1" a="1"/>
  <c r="BA131" i="1" s="1"/>
  <c r="AP114" i="1"/>
  <c r="BA114" i="1" s="1" a="1"/>
  <c r="BA114" i="1" s="1"/>
  <c r="AP103" i="1"/>
  <c r="BA103" i="1" s="1" a="1"/>
  <c r="BA103" i="1" s="1"/>
  <c r="AP133" i="1"/>
  <c r="BA133" i="1" s="1" a="1"/>
  <c r="BA133" i="1" s="1"/>
  <c r="AP112" i="1"/>
  <c r="BA112" i="1" s="1" a="1"/>
  <c r="BA112" i="1" s="1"/>
  <c r="AP116" i="1"/>
  <c r="BA116" i="1" s="1" a="1"/>
  <c r="BA116" i="1" s="1"/>
  <c r="AP105" i="1"/>
  <c r="BA105" i="1" s="1" a="1"/>
  <c r="BA105" i="1" s="1"/>
  <c r="AP135" i="1"/>
  <c r="BA135" i="1" s="1" a="1"/>
  <c r="BA135" i="1" s="1"/>
  <c r="AP126" i="1"/>
  <c r="BA126" i="1" s="1" a="1"/>
  <c r="BA126" i="1" s="1"/>
  <c r="AP120" i="1"/>
  <c r="BA120" i="1" s="1" a="1"/>
  <c r="BA120" i="1" s="1"/>
  <c r="AP107" i="1"/>
  <c r="BA107" i="1" s="1" a="1"/>
  <c r="BA107" i="1" s="1"/>
  <c r="BI357" i="1"/>
  <c r="AP145" i="1"/>
  <c r="BA145" i="1" s="1" a="1"/>
  <c r="BA145" i="1" s="1"/>
  <c r="AP146" i="1"/>
  <c r="BA146" i="1" s="1" a="1"/>
  <c r="BA146" i="1" s="1"/>
  <c r="AP147" i="1"/>
  <c r="BA147" i="1" s="1" a="1"/>
  <c r="BA147" i="1" s="1"/>
  <c r="AP144" i="1"/>
  <c r="BA144" i="1" s="1" a="1"/>
  <c r="BA144" i="1" s="1"/>
  <c r="AI190" i="1"/>
  <c r="AJ189" i="1"/>
  <c r="AJ75" i="1"/>
  <c r="AJ194" i="1"/>
  <c r="AH338" i="1"/>
  <c r="AG338" i="1" s="1"/>
  <c r="AH330" i="1"/>
  <c r="AG330" i="1" s="1"/>
  <c r="BM54" i="1"/>
  <c r="AH215" i="1"/>
  <c r="AG215" i="1" s="1"/>
  <c r="AI248" i="1"/>
  <c r="AH328" i="1"/>
  <c r="AG328" i="1" s="1"/>
  <c r="AH352" i="1"/>
  <c r="AG352" i="1" s="1"/>
  <c r="BI352" i="1"/>
  <c r="AH342" i="1"/>
  <c r="AG342" i="1" s="1"/>
  <c r="BI342" i="1"/>
  <c r="AH344" i="1"/>
  <c r="AG344" i="1" s="1"/>
  <c r="BI344" i="1"/>
  <c r="AJ202" i="1"/>
  <c r="AH347" i="1"/>
  <c r="AG347" i="1" s="1"/>
  <c r="BI347" i="1"/>
  <c r="AI159" i="1"/>
  <c r="AI247" i="1"/>
  <c r="AH349" i="1"/>
  <c r="AG349" i="1" s="1"/>
  <c r="BI349" i="1"/>
  <c r="AH331" i="1"/>
  <c r="AG331" i="1" s="1"/>
  <c r="AJ191" i="1"/>
  <c r="AI191" i="1"/>
  <c r="AI293" i="1"/>
  <c r="AJ239" i="1"/>
  <c r="AJ190" i="1"/>
  <c r="AH353" i="1"/>
  <c r="AG353" i="1" s="1"/>
  <c r="BI353" i="1"/>
  <c r="AH343" i="1"/>
  <c r="AG343" i="1" s="1"/>
  <c r="BI343" i="1"/>
  <c r="AI203" i="1"/>
  <c r="AJ192" i="1"/>
  <c r="AJ200" i="1"/>
  <c r="AI148" i="1"/>
  <c r="AI147" i="1"/>
  <c r="AI210" i="1"/>
  <c r="AI155" i="1"/>
  <c r="AH339" i="1"/>
  <c r="AG339" i="1" s="1"/>
  <c r="AH345" i="1"/>
  <c r="AG345" i="1" s="1"/>
  <c r="AJ203" i="1"/>
  <c r="AI245" i="1"/>
  <c r="AJ155" i="1"/>
  <c r="AI153" i="1"/>
  <c r="AI251" i="1"/>
  <c r="AH348" i="1"/>
  <c r="AG348" i="1" s="1"/>
  <c r="BI348" i="1"/>
  <c r="AH337" i="1"/>
  <c r="AG337" i="1" s="1"/>
  <c r="AI202" i="1"/>
  <c r="AI292" i="1"/>
  <c r="AH350" i="1"/>
  <c r="AG350" i="1" s="1"/>
  <c r="AH354" i="1"/>
  <c r="AG354" i="1" s="1"/>
  <c r="BI354" i="1"/>
  <c r="AH329" i="1"/>
  <c r="AG329" i="1" s="1"/>
  <c r="AI69" i="1"/>
  <c r="AI204" i="1"/>
  <c r="AI149" i="1"/>
  <c r="AJ199" i="1"/>
  <c r="AI198" i="1"/>
  <c r="AI192" i="1"/>
  <c r="AI157" i="1"/>
  <c r="BM64" i="1"/>
  <c r="AP331" i="1"/>
  <c r="BA331" i="1" s="1" a="1"/>
  <c r="BA331" i="1" s="1"/>
  <c r="AI54" i="1"/>
  <c r="AP359" i="1"/>
  <c r="BA359" i="1" s="1" a="1"/>
  <c r="BA359" i="1" s="1"/>
  <c r="AJ246" i="1"/>
  <c r="AH246" i="1"/>
  <c r="AG246" i="1" s="1"/>
  <c r="AI246" i="1"/>
  <c r="AP326" i="1"/>
  <c r="BA326" i="1" s="1" a="1"/>
  <c r="BA326" i="1" s="1"/>
  <c r="AI326" i="1"/>
  <c r="AH334" i="1"/>
  <c r="AG334" i="1" s="1"/>
  <c r="AJ334" i="1"/>
  <c r="AJ281" i="1"/>
  <c r="AJ282" i="1"/>
  <c r="AJ326" i="1"/>
  <c r="AH326" i="1"/>
  <c r="AG326" i="1" s="1"/>
  <c r="AI206" i="1"/>
  <c r="AJ206" i="1"/>
  <c r="AI215" i="1"/>
  <c r="AJ215" i="1"/>
  <c r="AP356" i="1"/>
  <c r="BA356" i="1" s="1" a="1"/>
  <c r="BA356" i="1" s="1"/>
  <c r="AJ356" i="1"/>
  <c r="AI356" i="1"/>
  <c r="AH356" i="1"/>
  <c r="AG356" i="1" s="1"/>
  <c r="AP329" i="1"/>
  <c r="BA329" i="1" s="1" a="1"/>
  <c r="BA329" i="1" s="1"/>
  <c r="AI329" i="1"/>
  <c r="AJ329" i="1"/>
  <c r="AI334" i="1"/>
  <c r="AP334" i="1"/>
  <c r="BA334" i="1" s="1" a="1"/>
  <c r="BA334" i="1" s="1"/>
  <c r="AJ221" i="1"/>
  <c r="AI221" i="1"/>
  <c r="AJ279" i="1"/>
  <c r="AJ293" i="1"/>
  <c r="AP325" i="1"/>
  <c r="BA325" i="1" s="1" a="1"/>
  <c r="BA325" i="1" s="1"/>
  <c r="AP332" i="1"/>
  <c r="BA332" i="1" s="1" a="1"/>
  <c r="BA332" i="1" s="1"/>
  <c r="AP330" i="1"/>
  <c r="BA330" i="1" s="1" a="1"/>
  <c r="BA330" i="1" s="1"/>
  <c r="AJ223" i="1"/>
  <c r="AI223" i="1"/>
  <c r="AJ280" i="1"/>
  <c r="AJ292" i="1"/>
  <c r="AJ333" i="1"/>
  <c r="AH333" i="1"/>
  <c r="AG333" i="1" s="1"/>
  <c r="AI327" i="1"/>
  <c r="AP327" i="1"/>
  <c r="BA327" i="1" s="1" a="1"/>
  <c r="BA327" i="1" s="1"/>
  <c r="AP336" i="1"/>
  <c r="BA336" i="1" s="1" a="1"/>
  <c r="BA336" i="1" s="1"/>
  <c r="AH336" i="1"/>
  <c r="AG336" i="1" s="1"/>
  <c r="AJ336" i="1"/>
  <c r="AI336" i="1"/>
  <c r="AJ327" i="1"/>
  <c r="AH327" i="1"/>
  <c r="AG327" i="1" s="1"/>
  <c r="AJ355" i="1"/>
  <c r="AI355" i="1"/>
  <c r="AP355" i="1"/>
  <c r="BA355" i="1" s="1" a="1"/>
  <c r="BA355" i="1" s="1"/>
  <c r="AJ216" i="1"/>
  <c r="AI216" i="1"/>
  <c r="AJ335" i="1"/>
  <c r="AH335" i="1"/>
  <c r="AG335" i="1" s="1"/>
  <c r="AP358" i="1"/>
  <c r="BA358" i="1" s="1" a="1"/>
  <c r="BA358" i="1" s="1"/>
  <c r="AJ358" i="1"/>
  <c r="AI358" i="1"/>
  <c r="AP340" i="1"/>
  <c r="BA340" i="1" s="1" a="1"/>
  <c r="BA340" i="1" s="1"/>
  <c r="AI340" i="1"/>
  <c r="AH340" i="1"/>
  <c r="AG340" i="1" s="1"/>
  <c r="AJ340" i="1"/>
  <c r="AP337" i="1"/>
  <c r="BA337" i="1" s="1" a="1"/>
  <c r="BA337" i="1" s="1"/>
  <c r="AJ337" i="1"/>
  <c r="AI337" i="1"/>
  <c r="AP328" i="1"/>
  <c r="BA328" i="1" s="1" a="1"/>
  <c r="BA328" i="1" s="1"/>
  <c r="AI328" i="1"/>
  <c r="AJ70" i="1"/>
  <c r="AI156" i="1"/>
  <c r="AH156" i="1"/>
  <c r="AG156" i="1" s="1"/>
  <c r="AJ156" i="1"/>
  <c r="AI338" i="1"/>
  <c r="AP338" i="1"/>
  <c r="BA338" i="1" s="1" a="1"/>
  <c r="BA338" i="1" s="1"/>
  <c r="AJ338" i="1"/>
  <c r="AJ351" i="1"/>
  <c r="AP351" i="1"/>
  <c r="BA351" i="1" s="1" a="1"/>
  <c r="BA351" i="1" s="1"/>
  <c r="AH351" i="1"/>
  <c r="AG351" i="1" s="1"/>
  <c r="AI351" i="1"/>
  <c r="AI333" i="1"/>
  <c r="AP333" i="1"/>
  <c r="BA333" i="1" s="1" a="1"/>
  <c r="BA333" i="1" s="1"/>
  <c r="AI324" i="1"/>
  <c r="AP324" i="1"/>
  <c r="BA324" i="1" s="1" a="1"/>
  <c r="BA324" i="1" s="1"/>
  <c r="AP341" i="1"/>
  <c r="BA341" i="1" s="1" a="1"/>
  <c r="BA341" i="1" s="1"/>
  <c r="AJ341" i="1"/>
  <c r="AH341" i="1"/>
  <c r="AG341" i="1" s="1"/>
  <c r="AI341" i="1"/>
  <c r="AH324" i="1"/>
  <c r="AG324" i="1" s="1"/>
  <c r="AJ324" i="1"/>
  <c r="AJ201" i="1"/>
  <c r="AH201" i="1"/>
  <c r="AG201" i="1" s="1"/>
  <c r="AI201" i="1"/>
  <c r="AJ160" i="1"/>
  <c r="AH160" i="1"/>
  <c r="AG160" i="1" s="1"/>
  <c r="AI160" i="1"/>
  <c r="AJ287" i="1"/>
  <c r="AP346" i="1"/>
  <c r="BA346" i="1" s="1" a="1"/>
  <c r="BA346" i="1" s="1"/>
  <c r="AJ346" i="1"/>
  <c r="AH346" i="1"/>
  <c r="AG346" i="1" s="1"/>
  <c r="AI346" i="1"/>
  <c r="AJ345" i="1"/>
  <c r="AP345" i="1"/>
  <c r="BA345" i="1" s="1" a="1"/>
  <c r="BA345" i="1" s="1"/>
  <c r="AI345" i="1"/>
  <c r="AI335" i="1"/>
  <c r="AP335" i="1"/>
  <c r="BA335" i="1" s="1" a="1"/>
  <c r="BA335" i="1" s="1"/>
  <c r="AJ291" i="1"/>
  <c r="AH291" i="1"/>
  <c r="AG291" i="1" s="1"/>
  <c r="AI291" i="1"/>
  <c r="AJ220" i="1"/>
  <c r="AI220" i="1"/>
  <c r="AJ288" i="1"/>
  <c r="AH288" i="1"/>
  <c r="AG288" i="1" s="1"/>
  <c r="AJ325" i="1"/>
  <c r="AH325" i="1"/>
  <c r="AG325" i="1" s="1"/>
  <c r="AI295" i="1"/>
  <c r="AH295" i="1"/>
  <c r="AG295" i="1" s="1"/>
  <c r="AJ295" i="1"/>
  <c r="AJ66" i="1"/>
  <c r="AJ211" i="1"/>
  <c r="AI211" i="1"/>
  <c r="AJ360" i="1"/>
  <c r="AI360" i="1"/>
  <c r="AP360" i="1"/>
  <c r="BA360" i="1" s="1" a="1"/>
  <c r="BA360" i="1" s="1"/>
  <c r="AP339" i="1"/>
  <c r="BA339" i="1" s="1" a="1"/>
  <c r="BA339" i="1" s="1"/>
  <c r="AI339" i="1"/>
  <c r="AH332" i="1"/>
  <c r="AG332" i="1" s="1"/>
  <c r="AJ332" i="1"/>
  <c r="AP350" i="1"/>
  <c r="BA350" i="1" s="1" a="1"/>
  <c r="BA350" i="1" s="1"/>
  <c r="AJ350" i="1"/>
  <c r="AI350" i="1"/>
  <c r="AJ251" i="1"/>
  <c r="AI56" i="1"/>
  <c r="BM56" i="1"/>
  <c r="BM65" i="1"/>
  <c r="AI65" i="1"/>
  <c r="BM63" i="1"/>
  <c r="AI63" i="1"/>
  <c r="AI57" i="1"/>
  <c r="BM57" i="1"/>
  <c r="AI58" i="1"/>
  <c r="BM58" i="1"/>
  <c r="AJ87" i="1"/>
  <c r="AJ193" i="1"/>
  <c r="AJ248" i="1"/>
  <c r="AH247" i="1"/>
  <c r="AG247" i="1" s="1"/>
  <c r="AJ247" i="1"/>
  <c r="AH236" i="1"/>
  <c r="AG236" i="1" s="1"/>
  <c r="AJ236" i="1"/>
  <c r="AH158" i="1"/>
  <c r="AG158" i="1" s="1"/>
  <c r="AJ158" i="1"/>
  <c r="AH234" i="1"/>
  <c r="AG234" i="1" s="1"/>
  <c r="AJ234" i="1"/>
  <c r="AH145" i="1"/>
  <c r="AG145" i="1" s="1"/>
  <c r="AJ145" i="1"/>
  <c r="AJ237" i="1"/>
  <c r="AH235" i="1"/>
  <c r="AG235" i="1" s="1"/>
  <c r="AJ235" i="1"/>
  <c r="AJ244" i="1"/>
  <c r="AH157" i="1"/>
  <c r="AG157" i="1" s="1"/>
  <c r="AJ157" i="1"/>
  <c r="AJ243" i="1"/>
  <c r="AJ266" i="1"/>
  <c r="AI266" i="1"/>
  <c r="AH266" i="1"/>
  <c r="AG266" i="1" s="1"/>
  <c r="AJ86" i="1"/>
  <c r="AJ311" i="1"/>
  <c r="AI311" i="1"/>
  <c r="AH311" i="1"/>
  <c r="AG311" i="1" s="1"/>
  <c r="AJ210" i="1"/>
  <c r="AJ252" i="1"/>
  <c r="AI252" i="1"/>
  <c r="AJ315" i="1"/>
  <c r="AI315" i="1"/>
  <c r="AI250" i="1"/>
  <c r="AH250" i="1"/>
  <c r="AG250" i="1" s="1"/>
  <c r="AJ250" i="1"/>
  <c r="AJ302" i="1"/>
  <c r="AI302" i="1"/>
  <c r="AJ308" i="1"/>
  <c r="AI308" i="1"/>
  <c r="AJ264" i="1"/>
  <c r="AI264" i="1"/>
  <c r="AJ263" i="1"/>
  <c r="AI263" i="1"/>
  <c r="AJ309" i="1"/>
  <c r="AI309" i="1"/>
  <c r="AJ313" i="1"/>
  <c r="AI313" i="1"/>
  <c r="AJ205" i="1"/>
  <c r="AI205" i="1"/>
  <c r="AH205" i="1"/>
  <c r="AG205" i="1" s="1"/>
  <c r="AJ262" i="1"/>
  <c r="AI262" i="1"/>
  <c r="AJ260" i="1"/>
  <c r="AI260" i="1"/>
  <c r="AJ268" i="1"/>
  <c r="AI268" i="1"/>
  <c r="AJ255" i="1"/>
  <c r="AI255" i="1"/>
  <c r="AJ254" i="1"/>
  <c r="AI254" i="1"/>
  <c r="AJ68" i="1"/>
  <c r="AJ310" i="1"/>
  <c r="AI310" i="1"/>
  <c r="AJ259" i="1"/>
  <c r="AI259" i="1"/>
  <c r="AJ300" i="1"/>
  <c r="AI300" i="1"/>
  <c r="AJ270" i="1"/>
  <c r="AI270" i="1"/>
  <c r="AJ307" i="1"/>
  <c r="AI307" i="1"/>
  <c r="AJ304" i="1"/>
  <c r="AI304" i="1"/>
  <c r="AJ303" i="1"/>
  <c r="AI303" i="1"/>
  <c r="AJ305" i="1"/>
  <c r="AI305" i="1"/>
  <c r="AJ258" i="1"/>
  <c r="AI258" i="1"/>
  <c r="AJ265" i="1"/>
  <c r="AI265" i="1"/>
  <c r="AJ298" i="1"/>
  <c r="AI298" i="1"/>
  <c r="AJ267" i="1"/>
  <c r="AI267" i="1"/>
  <c r="AJ257" i="1"/>
  <c r="AI257" i="1"/>
  <c r="AJ299" i="1"/>
  <c r="AI299" i="1"/>
  <c r="AJ253" i="1"/>
  <c r="AI253" i="1"/>
  <c r="AJ312" i="1"/>
  <c r="AI312" i="1"/>
  <c r="AJ297" i="1"/>
  <c r="AI297" i="1"/>
  <c r="BM67" i="1"/>
  <c r="AI67" i="1"/>
  <c r="AH239" i="1"/>
  <c r="AG239" i="1" s="1"/>
  <c r="AJ178" i="1"/>
  <c r="AI178" i="1"/>
  <c r="AI180" i="1"/>
  <c r="AJ180" i="1"/>
  <c r="AJ177" i="1"/>
  <c r="AI177" i="1"/>
  <c r="AI173" i="1"/>
  <c r="AJ173" i="1"/>
  <c r="AJ162" i="1"/>
  <c r="AI162" i="1"/>
  <c r="AJ175" i="1"/>
  <c r="AI175" i="1"/>
  <c r="AJ170" i="1"/>
  <c r="AI170" i="1"/>
  <c r="AI163" i="1"/>
  <c r="AJ163" i="1"/>
  <c r="AJ168" i="1"/>
  <c r="AI168" i="1"/>
  <c r="AJ164" i="1"/>
  <c r="AI164" i="1"/>
  <c r="AJ174" i="1"/>
  <c r="AI174" i="1"/>
  <c r="AJ172" i="1"/>
  <c r="AI172" i="1"/>
  <c r="BM73" i="1"/>
  <c r="AI73" i="1"/>
  <c r="AJ79" i="1"/>
  <c r="BM83" i="1"/>
  <c r="AI83" i="1"/>
  <c r="AJ84" i="1"/>
  <c r="BM74" i="1"/>
  <c r="AI74" i="1"/>
  <c r="AJ78" i="1"/>
  <c r="AI82" i="1"/>
  <c r="BM82" i="1"/>
  <c r="BM90" i="1"/>
  <c r="AI90" i="1"/>
  <c r="BM85" i="1"/>
  <c r="AI85" i="1"/>
  <c r="AJ88" i="1"/>
  <c r="BM75" i="1"/>
  <c r="AI75" i="1"/>
  <c r="BM77" i="1"/>
  <c r="AI77" i="1"/>
  <c r="AJ80" i="1"/>
  <c r="AH218" i="1"/>
  <c r="AG218" i="1" s="1"/>
  <c r="AH196" i="1"/>
  <c r="AG196" i="1" s="1"/>
  <c r="AH206" i="1"/>
  <c r="AG206" i="1" s="1"/>
  <c r="AH195" i="1"/>
  <c r="AG195" i="1" s="1"/>
  <c r="AH189" i="1"/>
  <c r="AG189" i="1" s="1"/>
  <c r="AH207" i="1"/>
  <c r="AG207" i="1" s="1"/>
  <c r="AH214" i="1"/>
  <c r="AG214" i="1" s="1"/>
  <c r="AH212" i="1"/>
  <c r="AG212" i="1" s="1"/>
  <c r="AH194" i="1"/>
  <c r="AG194" i="1" s="1"/>
  <c r="AH213" i="1"/>
  <c r="AG213" i="1" s="1"/>
  <c r="AH190" i="1"/>
  <c r="AG190" i="1" s="1"/>
  <c r="AH219" i="1"/>
  <c r="AG219" i="1" s="1"/>
  <c r="AH202" i="1"/>
  <c r="AG202" i="1" s="1"/>
  <c r="AH209" i="1"/>
  <c r="AG209" i="1" s="1"/>
  <c r="AH193" i="1"/>
  <c r="AG193" i="1" s="1"/>
  <c r="AH208" i="1"/>
  <c r="AG208" i="1" s="1"/>
  <c r="AH217" i="1"/>
  <c r="AG217" i="1" s="1"/>
  <c r="AH204" i="1"/>
  <c r="AG204" i="1" s="1"/>
  <c r="AH210" i="1"/>
  <c r="AG210" i="1" s="1"/>
  <c r="AH192" i="1"/>
  <c r="AG192" i="1" s="1"/>
  <c r="AH211" i="1"/>
  <c r="AG211" i="1" s="1"/>
  <c r="AH203" i="1"/>
  <c r="AG203" i="1" s="1"/>
  <c r="AI239" i="1"/>
  <c r="AJ245" i="1"/>
  <c r="AH245" i="1"/>
  <c r="AG245" i="1" s="1"/>
  <c r="AH312" i="1"/>
  <c r="AG312" i="1" s="1"/>
  <c r="AH310" i="1"/>
  <c r="AG310" i="1" s="1"/>
  <c r="AH309" i="1"/>
  <c r="AG309" i="1" s="1"/>
  <c r="AH308" i="1"/>
  <c r="AG308" i="1" s="1"/>
  <c r="AH307" i="1"/>
  <c r="AG307" i="1" s="1"/>
  <c r="AH305" i="1"/>
  <c r="AG305" i="1" s="1"/>
  <c r="AH304" i="1"/>
  <c r="AG304" i="1" s="1"/>
  <c r="AH303" i="1"/>
  <c r="AG303" i="1" s="1"/>
  <c r="AH302" i="1"/>
  <c r="AG302" i="1" s="1"/>
  <c r="AH300" i="1"/>
  <c r="AG300" i="1" s="1"/>
  <c r="AH299" i="1"/>
  <c r="AG299" i="1" s="1"/>
  <c r="AH298" i="1"/>
  <c r="AG298" i="1" s="1"/>
  <c r="AH297" i="1"/>
  <c r="AG297" i="1" s="1"/>
  <c r="AH294" i="1"/>
  <c r="AG294" i="1" s="1"/>
  <c r="AH293" i="1"/>
  <c r="AG293" i="1" s="1"/>
  <c r="AH292" i="1"/>
  <c r="AG292" i="1" s="1"/>
  <c r="AH287" i="1"/>
  <c r="AG287" i="1" s="1"/>
  <c r="AH286" i="1"/>
  <c r="AG286" i="1" s="1"/>
  <c r="AH285" i="1"/>
  <c r="AG285" i="1" s="1"/>
  <c r="AH284" i="1"/>
  <c r="AG284" i="1" s="1"/>
  <c r="AH283" i="1"/>
  <c r="AG283" i="1" s="1"/>
  <c r="AH282" i="1"/>
  <c r="AG282" i="1" s="1"/>
  <c r="AH281" i="1"/>
  <c r="AG281" i="1" s="1"/>
  <c r="AH264" i="1"/>
  <c r="AG264" i="1" s="1"/>
  <c r="AH263" i="1"/>
  <c r="AG263" i="1" s="1"/>
  <c r="AH262" i="1"/>
  <c r="AG262" i="1" s="1"/>
  <c r="AH260" i="1"/>
  <c r="AG260" i="1" s="1"/>
  <c r="AH259" i="1"/>
  <c r="AG259" i="1" s="1"/>
  <c r="AH258" i="1"/>
  <c r="AG258" i="1" s="1"/>
  <c r="AH257" i="1"/>
  <c r="AG257" i="1" s="1"/>
  <c r="AH255" i="1"/>
  <c r="AG255" i="1" s="1"/>
  <c r="AH254" i="1"/>
  <c r="AG254" i="1" s="1"/>
  <c r="AH253" i="1"/>
  <c r="AG253" i="1" s="1"/>
  <c r="AH252" i="1"/>
  <c r="AG252" i="1" s="1"/>
  <c r="AH249" i="1"/>
  <c r="AG249" i="1" s="1"/>
  <c r="AH248" i="1"/>
  <c r="AG248" i="1" s="1"/>
  <c r="AH244" i="1"/>
  <c r="AG244" i="1" s="1"/>
  <c r="AH243" i="1"/>
  <c r="AG243" i="1" s="1"/>
  <c r="AH242" i="1"/>
  <c r="AG242" i="1" s="1"/>
  <c r="AH241" i="1"/>
  <c r="AG241" i="1" s="1"/>
  <c r="AH240" i="1"/>
  <c r="AG240" i="1" s="1"/>
  <c r="AH238" i="1"/>
  <c r="AG238" i="1" s="1"/>
  <c r="AH237" i="1"/>
  <c r="AG237" i="1" s="1"/>
  <c r="AH280" i="1"/>
  <c r="AG280" i="1" s="1"/>
  <c r="AH279" i="1"/>
  <c r="AG279" i="1" s="1"/>
  <c r="AH177" i="1"/>
  <c r="AG177" i="1" s="1"/>
  <c r="AH175" i="1"/>
  <c r="AG175" i="1" s="1"/>
  <c r="AH174" i="1"/>
  <c r="AG174" i="1" s="1"/>
  <c r="AH173" i="1"/>
  <c r="AG173" i="1" s="1"/>
  <c r="AH172" i="1"/>
  <c r="AG172" i="1" s="1"/>
  <c r="AH170" i="1"/>
  <c r="AG170" i="1" s="1"/>
  <c r="AH169" i="1"/>
  <c r="AG169" i="1" s="1"/>
  <c r="AH168" i="1"/>
  <c r="AG168" i="1" s="1"/>
  <c r="AH167" i="1"/>
  <c r="AG167" i="1" s="1"/>
  <c r="AH165" i="1"/>
  <c r="AG165" i="1" s="1"/>
  <c r="AH164" i="1"/>
  <c r="AG164" i="1" s="1"/>
  <c r="AH163" i="1"/>
  <c r="AG163" i="1" s="1"/>
  <c r="AH162" i="1"/>
  <c r="AG162" i="1" s="1"/>
  <c r="AH159" i="1"/>
  <c r="AG159" i="1" s="1"/>
  <c r="AH153" i="1"/>
  <c r="AG153" i="1" s="1"/>
  <c r="AH152" i="1"/>
  <c r="AG152" i="1" s="1"/>
  <c r="AH151" i="1"/>
  <c r="AG151" i="1" s="1"/>
  <c r="AH150" i="1"/>
  <c r="AG150" i="1" s="1"/>
  <c r="AH149" i="1"/>
  <c r="AG149" i="1" s="1"/>
  <c r="AH148" i="1"/>
  <c r="AG148" i="1" s="1"/>
  <c r="AH147" i="1"/>
  <c r="AG147" i="1" s="1"/>
  <c r="AH146" i="1"/>
  <c r="AG146" i="1" s="1"/>
  <c r="AH144" i="1"/>
  <c r="AG144" i="1" s="1"/>
  <c r="AJ65" i="1"/>
  <c r="AJ64" i="1"/>
  <c r="AJ63" i="1"/>
  <c r="AJ62" i="1"/>
  <c r="AJ57" i="1"/>
  <c r="AJ56" i="1"/>
  <c r="AJ55" i="1"/>
  <c r="AJ54" i="1"/>
  <c r="BI332" i="1" l="1"/>
  <c r="BI325" i="1"/>
  <c r="BI326" i="1"/>
  <c r="BI358" i="1"/>
  <c r="BI337" i="1"/>
  <c r="BI346" i="1"/>
  <c r="BI146" i="1"/>
  <c r="BI350" i="1"/>
  <c r="BI147" i="1"/>
  <c r="BI144" i="1"/>
  <c r="BI341" i="1"/>
  <c r="BI336" i="1"/>
  <c r="BI351" i="1"/>
  <c r="BI340" i="1"/>
  <c r="BI145" i="1"/>
  <c r="BI333" i="1"/>
  <c r="BI334" i="1"/>
  <c r="BI331" i="1"/>
  <c r="BI345" i="1"/>
  <c r="BI339" i="1"/>
  <c r="BI360" i="1"/>
  <c r="BI329" i="1"/>
  <c r="BI359" i="1"/>
  <c r="BI330" i="1"/>
  <c r="BI335" i="1"/>
  <c r="BI324" i="1"/>
  <c r="BI338" i="1"/>
  <c r="BI355" i="1"/>
  <c r="BI327" i="1"/>
  <c r="BI328" i="1"/>
  <c r="BI356" i="1"/>
  <c r="AI66" i="1"/>
  <c r="BM66" i="1"/>
  <c r="BM70" i="1"/>
  <c r="AI70" i="1"/>
  <c r="AH66" i="1"/>
  <c r="AG66" i="1" s="1"/>
  <c r="BL66" i="1"/>
  <c r="AH70" i="1"/>
  <c r="AG70" i="1" s="1"/>
  <c r="BL70" i="1"/>
  <c r="AH87" i="1"/>
  <c r="AG87" i="1" s="1"/>
  <c r="BL87" i="1"/>
  <c r="AH86" i="1"/>
  <c r="AG86" i="1" s="1"/>
  <c r="BL86" i="1"/>
  <c r="AI86" i="1"/>
  <c r="BM86" i="1"/>
  <c r="BM68" i="1"/>
  <c r="AI68" i="1"/>
  <c r="BM84" i="1"/>
  <c r="AI84" i="1"/>
  <c r="AI80" i="1"/>
  <c r="BM80" i="1"/>
  <c r="BM79" i="1"/>
  <c r="AI79" i="1"/>
  <c r="AI88" i="1"/>
  <c r="BM88" i="1"/>
  <c r="BM78" i="1"/>
  <c r="AI78" i="1"/>
  <c r="BM87" i="1"/>
  <c r="AI87" i="1"/>
  <c r="AH56" i="1"/>
  <c r="AG56" i="1" s="1"/>
  <c r="BL56" i="1"/>
  <c r="AH74" i="1"/>
  <c r="AG74" i="1" s="1"/>
  <c r="BL74" i="1"/>
  <c r="AH58" i="1"/>
  <c r="AG58" i="1" s="1"/>
  <c r="BL58" i="1"/>
  <c r="AH57" i="1"/>
  <c r="AG57" i="1" s="1"/>
  <c r="BL57" i="1"/>
  <c r="AH77" i="1"/>
  <c r="AG77" i="1" s="1"/>
  <c r="BL77" i="1"/>
  <c r="AH79" i="1"/>
  <c r="AG79" i="1" s="1"/>
  <c r="BL79" i="1"/>
  <c r="AH63" i="1"/>
  <c r="AG63" i="1" s="1"/>
  <c r="BL63" i="1"/>
  <c r="AH64" i="1"/>
  <c r="AG64" i="1" s="1"/>
  <c r="BL64" i="1"/>
  <c r="AH75" i="1"/>
  <c r="AG75" i="1" s="1"/>
  <c r="BL75" i="1"/>
  <c r="AH65" i="1"/>
  <c r="AG65" i="1" s="1"/>
  <c r="BL65" i="1"/>
  <c r="AH78" i="1"/>
  <c r="AG78" i="1" s="1"/>
  <c r="BL78" i="1"/>
  <c r="AH59" i="1"/>
  <c r="AG59" i="1" s="1"/>
  <c r="BL59" i="1"/>
  <c r="AH54" i="1"/>
  <c r="AG54" i="1" s="1"/>
  <c r="BL54" i="1"/>
  <c r="AH67" i="1"/>
  <c r="AG67" i="1" s="1"/>
  <c r="BL67" i="1"/>
  <c r="AH61" i="1"/>
  <c r="AG61" i="1" s="1"/>
  <c r="BL61" i="1"/>
  <c r="AH68" i="1"/>
  <c r="AG68" i="1" s="1"/>
  <c r="BL68" i="1"/>
  <c r="AH82" i="1"/>
  <c r="AG82" i="1" s="1"/>
  <c r="BL82" i="1"/>
  <c r="AH73" i="1"/>
  <c r="AG73" i="1" s="1"/>
  <c r="BL73" i="1"/>
  <c r="AH60" i="1"/>
  <c r="AG60" i="1" s="1"/>
  <c r="BL60" i="1"/>
  <c r="AH80" i="1"/>
  <c r="AG80" i="1" s="1"/>
  <c r="BL80" i="1"/>
  <c r="AH55" i="1"/>
  <c r="AG55" i="1" s="1"/>
  <c r="BL55" i="1"/>
  <c r="AH62" i="1"/>
  <c r="AG62" i="1" s="1"/>
  <c r="BL62" i="1"/>
  <c r="AH69" i="1"/>
  <c r="AG69" i="1" s="1"/>
  <c r="BL69" i="1"/>
  <c r="AH83" i="1"/>
  <c r="AG83" i="1" s="1"/>
  <c r="BL83" i="1"/>
  <c r="AH72" i="1"/>
  <c r="AG72" i="1" s="1"/>
  <c r="BL72" i="1"/>
  <c r="AH84" i="1"/>
  <c r="AG84" i="1" s="1"/>
  <c r="BL84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E50" i="1"/>
  <c r="D50" i="1"/>
  <c r="C50" i="1"/>
  <c r="L74" i="1" l="1"/>
  <c r="M74" i="1"/>
  <c r="N74" i="1"/>
  <c r="P74" i="1"/>
  <c r="Q74" i="1"/>
  <c r="R74" i="1"/>
  <c r="T74" i="1"/>
  <c r="U74" i="1"/>
  <c r="AA138" i="1" l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225" i="1" l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BI52" i="1" l="1"/>
  <c r="W8" i="1" l="1"/>
  <c r="W7" i="1"/>
  <c r="W6" i="1"/>
  <c r="W5" i="1"/>
  <c r="W4" i="1"/>
  <c r="W3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L306" i="1" l="1"/>
  <c r="AW306" i="1" s="1"/>
  <c r="AL303" i="1"/>
  <c r="AW303" i="1" s="1"/>
  <c r="AP302" i="1"/>
  <c r="BA302" i="1" s="1" a="1"/>
  <c r="BA302" i="1" s="1"/>
  <c r="AL294" i="1"/>
  <c r="AW294" i="1" s="1"/>
  <c r="AL283" i="1"/>
  <c r="AW283" i="1" s="1"/>
  <c r="AL282" i="1"/>
  <c r="AW282" i="1" s="1"/>
  <c r="AP270" i="1"/>
  <c r="BA270" i="1" s="1" a="1"/>
  <c r="BA270" i="1" s="1"/>
  <c r="AP266" i="1"/>
  <c r="BA266" i="1" s="1" a="1"/>
  <c r="BA266" i="1" s="1"/>
  <c r="AL264" i="1"/>
  <c r="AW264" i="1" s="1"/>
  <c r="AP262" i="1"/>
  <c r="BA262" i="1" s="1" a="1"/>
  <c r="BA262" i="1" s="1"/>
  <c r="AL262" i="1"/>
  <c r="AW262" i="1" s="1"/>
  <c r="AL256" i="1"/>
  <c r="AW256" i="1" s="1"/>
  <c r="AP252" i="1"/>
  <c r="BA252" i="1" s="1" a="1"/>
  <c r="BA252" i="1" s="1"/>
  <c r="AP248" i="1"/>
  <c r="BA248" i="1" s="1" a="1"/>
  <c r="BA248" i="1" s="1"/>
  <c r="AP246" i="1"/>
  <c r="BA246" i="1" s="1" a="1"/>
  <c r="BA246" i="1" s="1"/>
  <c r="AL240" i="1"/>
  <c r="AW240" i="1" s="1"/>
  <c r="AP238" i="1"/>
  <c r="BA238" i="1" s="1" a="1"/>
  <c r="BA238" i="1" s="1"/>
  <c r="AP222" i="1"/>
  <c r="BA222" i="1" s="1" a="1"/>
  <c r="BA222" i="1" s="1"/>
  <c r="AP219" i="1"/>
  <c r="BA219" i="1" s="1" a="1"/>
  <c r="BA219" i="1" s="1"/>
  <c r="AP212" i="1"/>
  <c r="BA212" i="1" s="1" a="1"/>
  <c r="BA212" i="1" s="1"/>
  <c r="AP207" i="1"/>
  <c r="BA207" i="1" s="1" a="1"/>
  <c r="BA207" i="1" s="1"/>
  <c r="AL207" i="1"/>
  <c r="AW207" i="1" s="1"/>
  <c r="AP205" i="1"/>
  <c r="BA205" i="1" s="1" a="1"/>
  <c r="BA205" i="1" s="1"/>
  <c r="AL204" i="1"/>
  <c r="AW204" i="1" s="1"/>
  <c r="AL192" i="1"/>
  <c r="AW192" i="1" s="1"/>
  <c r="AP180" i="1"/>
  <c r="BA180" i="1" s="1" a="1"/>
  <c r="BA180" i="1" s="1"/>
  <c r="AP177" i="1"/>
  <c r="BA177" i="1" s="1" a="1"/>
  <c r="BA177" i="1" s="1"/>
  <c r="AL177" i="1"/>
  <c r="AW177" i="1" s="1"/>
  <c r="AL176" i="1"/>
  <c r="AW176" i="1" s="1"/>
  <c r="AP175" i="1"/>
  <c r="BA175" i="1" s="1" a="1"/>
  <c r="BA175" i="1" s="1"/>
  <c r="AL174" i="1"/>
  <c r="AW174" i="1" s="1"/>
  <c r="AP168" i="1"/>
  <c r="BA168" i="1" s="1" a="1"/>
  <c r="BA168" i="1" s="1"/>
  <c r="AL166" i="1"/>
  <c r="AW166" i="1" s="1"/>
  <c r="AP163" i="1"/>
  <c r="BA163" i="1" s="1" a="1"/>
  <c r="BA163" i="1" s="1"/>
  <c r="AL162" i="1"/>
  <c r="AW162" i="1" s="1"/>
  <c r="AP158" i="1"/>
  <c r="BA158" i="1" s="1" a="1"/>
  <c r="BA158" i="1" s="1"/>
  <c r="AL154" i="1"/>
  <c r="AW154" i="1" s="1"/>
  <c r="AP90" i="1"/>
  <c r="BA90" i="1" s="1" a="1"/>
  <c r="BA90" i="1" s="1"/>
  <c r="AP88" i="1"/>
  <c r="BA88" i="1" s="1" a="1"/>
  <c r="BA88" i="1" s="1"/>
  <c r="AL84" i="1"/>
  <c r="AW84" i="1" s="1"/>
  <c r="AP83" i="1"/>
  <c r="BA83" i="1" s="1" a="1"/>
  <c r="BA83" i="1" s="1"/>
  <c r="AP68" i="1"/>
  <c r="BA68" i="1" s="1" a="1"/>
  <c r="BA68" i="1" s="1"/>
  <c r="AP56" i="1"/>
  <c r="BA56" i="1" s="1" a="1"/>
  <c r="BA56" i="1" s="1"/>
  <c r="AL269" i="1"/>
  <c r="AW269" i="1" s="1"/>
  <c r="AL268" i="1"/>
  <c r="AW268" i="1" s="1"/>
  <c r="AP267" i="1"/>
  <c r="BA267" i="1" s="1" a="1"/>
  <c r="BA267" i="1" s="1"/>
  <c r="AL266" i="1"/>
  <c r="AW266" i="1" s="1"/>
  <c r="AP265" i="1"/>
  <c r="BA265" i="1" s="1" a="1"/>
  <c r="BA265" i="1" s="1"/>
  <c r="AP264" i="1"/>
  <c r="BA264" i="1" s="1" a="1"/>
  <c r="BA264" i="1" s="1"/>
  <c r="AL261" i="1"/>
  <c r="AW261" i="1" s="1"/>
  <c r="AP260" i="1"/>
  <c r="BA260" i="1" s="1" a="1"/>
  <c r="BA260" i="1" s="1"/>
  <c r="AP259" i="1"/>
  <c r="BA259" i="1" s="1" a="1"/>
  <c r="BA259" i="1" s="1"/>
  <c r="AL259" i="1"/>
  <c r="AW259" i="1" s="1"/>
  <c r="AP257" i="1"/>
  <c r="BA257" i="1" s="1" a="1"/>
  <c r="BA257" i="1" s="1"/>
  <c r="AL257" i="1"/>
  <c r="AW257" i="1" s="1"/>
  <c r="AP255" i="1"/>
  <c r="BA255" i="1" s="1" a="1"/>
  <c r="BA255" i="1" s="1"/>
  <c r="AP254" i="1"/>
  <c r="BA254" i="1" s="1" a="1"/>
  <c r="BA254" i="1" s="1"/>
  <c r="AP253" i="1"/>
  <c r="BA253" i="1" s="1" a="1"/>
  <c r="BA253" i="1" s="1"/>
  <c r="AL252" i="1"/>
  <c r="AW252" i="1" s="1"/>
  <c r="AP250" i="1"/>
  <c r="BA250" i="1" s="1" a="1"/>
  <c r="BA250" i="1" s="1"/>
  <c r="AL249" i="1"/>
  <c r="AW249" i="1" s="1"/>
  <c r="AP247" i="1"/>
  <c r="BA247" i="1" s="1" a="1"/>
  <c r="BA247" i="1" s="1"/>
  <c r="AL247" i="1"/>
  <c r="AW247" i="1" s="1"/>
  <c r="AP245" i="1"/>
  <c r="BA245" i="1" s="1" a="1"/>
  <c r="BA245" i="1" s="1"/>
  <c r="AL245" i="1"/>
  <c r="AW245" i="1" s="1"/>
  <c r="AL244" i="1"/>
  <c r="AW244" i="1" s="1"/>
  <c r="AL242" i="1"/>
  <c r="AW242" i="1" s="1"/>
  <c r="AL238" i="1"/>
  <c r="AW238" i="1" s="1"/>
  <c r="AL235" i="1"/>
  <c r="AW235" i="1" s="1"/>
  <c r="AP315" i="1"/>
  <c r="BA315" i="1" s="1" a="1"/>
  <c r="BA315" i="1" s="1"/>
  <c r="AL315" i="1"/>
  <c r="AW315" i="1" s="1"/>
  <c r="AP311" i="1"/>
  <c r="BA311" i="1" s="1" a="1"/>
  <c r="BA311" i="1" s="1"/>
  <c r="AL312" i="1"/>
  <c r="AW312" i="1" s="1"/>
  <c r="AL313" i="1"/>
  <c r="AW313" i="1" s="1"/>
  <c r="AP313" i="1"/>
  <c r="BA313" i="1" s="1" a="1"/>
  <c r="BA313" i="1" s="1"/>
  <c r="AP310" i="1"/>
  <c r="BA310" i="1" s="1" a="1"/>
  <c r="BA310" i="1" s="1"/>
  <c r="AL310" i="1"/>
  <c r="AW310" i="1" s="1"/>
  <c r="AP308" i="1"/>
  <c r="BA308" i="1" s="1" a="1"/>
  <c r="BA308" i="1" s="1"/>
  <c r="AL308" i="1"/>
  <c r="AW308" i="1" s="1"/>
  <c r="AL307" i="1"/>
  <c r="AW307" i="1" s="1"/>
  <c r="AP305" i="1"/>
  <c r="BA305" i="1" s="1" a="1"/>
  <c r="BA305" i="1" s="1"/>
  <c r="AL305" i="1"/>
  <c r="AW305" i="1" s="1"/>
  <c r="AP304" i="1"/>
  <c r="BA304" i="1" s="1" a="1"/>
  <c r="BA304" i="1" s="1"/>
  <c r="AP303" i="1"/>
  <c r="BA303" i="1" s="1" a="1"/>
  <c r="BA303" i="1" s="1"/>
  <c r="AL301" i="1"/>
  <c r="AW301" i="1" s="1"/>
  <c r="AL300" i="1"/>
  <c r="AW300" i="1" s="1"/>
  <c r="AP299" i="1"/>
  <c r="BA299" i="1" s="1" a="1"/>
  <c r="BA299" i="1" s="1"/>
  <c r="AP298" i="1"/>
  <c r="BA298" i="1" s="1" a="1"/>
  <c r="BA298" i="1" s="1"/>
  <c r="AL298" i="1"/>
  <c r="AW298" i="1" s="1"/>
  <c r="AM296" i="1"/>
  <c r="AX296" i="1" s="1" a="1"/>
  <c r="AX296" i="1" s="1"/>
  <c r="AL296" i="1"/>
  <c r="AW296" i="1" s="1"/>
  <c r="AL295" i="1"/>
  <c r="AW295" i="1" s="1"/>
  <c r="AP293" i="1"/>
  <c r="BA293" i="1" s="1" a="1"/>
  <c r="BA293" i="1" s="1"/>
  <c r="AL293" i="1"/>
  <c r="AW293" i="1" s="1"/>
  <c r="AP292" i="1"/>
  <c r="BA292" i="1" s="1" a="1"/>
  <c r="BA292" i="1" s="1"/>
  <c r="AP291" i="1"/>
  <c r="BA291" i="1" s="1" a="1"/>
  <c r="BA291" i="1" s="1"/>
  <c r="AL291" i="1"/>
  <c r="AW291" i="1" s="1"/>
  <c r="AL289" i="1"/>
  <c r="AW289" i="1" s="1"/>
  <c r="AL288" i="1"/>
  <c r="AW288" i="1" s="1"/>
  <c r="AL286" i="1"/>
  <c r="AW286" i="1" s="1"/>
  <c r="AL284" i="1"/>
  <c r="AW284" i="1" s="1"/>
  <c r="AP281" i="1"/>
  <c r="BA281" i="1" s="1" a="1"/>
  <c r="BA281" i="1" s="1"/>
  <c r="AL281" i="1"/>
  <c r="AW281" i="1" s="1"/>
  <c r="AL279" i="1"/>
  <c r="AW279" i="1" s="1"/>
  <c r="AP225" i="1"/>
  <c r="BA225" i="1" s="1" a="1"/>
  <c r="BA225" i="1" s="1"/>
  <c r="AL225" i="1"/>
  <c r="AW225" i="1" s="1"/>
  <c r="AP223" i="1"/>
  <c r="BA223" i="1" s="1" a="1"/>
  <c r="BA223" i="1" s="1"/>
  <c r="AL223" i="1"/>
  <c r="AW223" i="1" s="1"/>
  <c r="AL222" i="1"/>
  <c r="AW222" i="1" s="1"/>
  <c r="AP221" i="1"/>
  <c r="BA221" i="1" s="1" a="1"/>
  <c r="BA221" i="1" s="1"/>
  <c r="AP220" i="1"/>
  <c r="BA220" i="1" s="1" a="1"/>
  <c r="BA220" i="1" s="1"/>
  <c r="AL220" i="1"/>
  <c r="AW220" i="1" s="1"/>
  <c r="AP218" i="1"/>
  <c r="BA218" i="1" s="1" a="1"/>
  <c r="BA218" i="1" s="1"/>
  <c r="AL218" i="1"/>
  <c r="AW218" i="1" s="1"/>
  <c r="AL217" i="1"/>
  <c r="AW217" i="1" s="1"/>
  <c r="AP216" i="1"/>
  <c r="BA216" i="1" s="1" a="1"/>
  <c r="BA216" i="1" s="1"/>
  <c r="AP215" i="1"/>
  <c r="BA215" i="1" s="1" a="1"/>
  <c r="BA215" i="1" s="1"/>
  <c r="AL215" i="1"/>
  <c r="AW215" i="1" s="1"/>
  <c r="AP214" i="1"/>
  <c r="BA214" i="1" s="1" a="1"/>
  <c r="BA214" i="1" s="1"/>
  <c r="AP213" i="1"/>
  <c r="BA213" i="1" s="1" a="1"/>
  <c r="BA213" i="1" s="1"/>
  <c r="AL213" i="1"/>
  <c r="AW213" i="1" s="1"/>
  <c r="AP211" i="1"/>
  <c r="BA211" i="1" s="1" a="1"/>
  <c r="BA211" i="1" s="1"/>
  <c r="AL211" i="1"/>
  <c r="AW211" i="1" s="1"/>
  <c r="AL210" i="1"/>
  <c r="AW210" i="1" s="1"/>
  <c r="AP209" i="1"/>
  <c r="BA209" i="1" s="1" a="1"/>
  <c r="BA209" i="1" s="1"/>
  <c r="AP208" i="1"/>
  <c r="BA208" i="1" s="1" a="1"/>
  <c r="BA208" i="1" s="1"/>
  <c r="AL208" i="1"/>
  <c r="AW208" i="1" s="1"/>
  <c r="AL206" i="1"/>
  <c r="AW206" i="1" s="1"/>
  <c r="AL205" i="1"/>
  <c r="AW205" i="1" s="1"/>
  <c r="AP203" i="1"/>
  <c r="BA203" i="1" s="1" a="1"/>
  <c r="BA203" i="1" s="1"/>
  <c r="AL203" i="1"/>
  <c r="AW203" i="1" s="1"/>
  <c r="AP202" i="1"/>
  <c r="BA202" i="1" s="1" a="1"/>
  <c r="BA202" i="1" s="1"/>
  <c r="AP201" i="1"/>
  <c r="BA201" i="1" s="1" a="1"/>
  <c r="BA201" i="1" s="1"/>
  <c r="AL201" i="1"/>
  <c r="AW201" i="1" s="1"/>
  <c r="AL199" i="1"/>
  <c r="AW199" i="1" s="1"/>
  <c r="AL198" i="1"/>
  <c r="AW198" i="1" s="1"/>
  <c r="AL196" i="1"/>
  <c r="AW196" i="1" s="1"/>
  <c r="AL194" i="1"/>
  <c r="AW194" i="1" s="1"/>
  <c r="AL193" i="1"/>
  <c r="AW193" i="1" s="1"/>
  <c r="AL191" i="1"/>
  <c r="AW191" i="1" s="1"/>
  <c r="AL189" i="1"/>
  <c r="AW189" i="1" s="1"/>
  <c r="AL180" i="1"/>
  <c r="AW180" i="1" s="1"/>
  <c r="AP178" i="1"/>
  <c r="BA178" i="1" s="1" a="1"/>
  <c r="BA178" i="1" s="1"/>
  <c r="AL178" i="1"/>
  <c r="AW178" i="1" s="1"/>
  <c r="AP176" i="1"/>
  <c r="BA176" i="1" s="1" a="1"/>
  <c r="BA176" i="1" s="1"/>
  <c r="AL175" i="1"/>
  <c r="AW175" i="1" s="1"/>
  <c r="AP174" i="1"/>
  <c r="BA174" i="1" s="1" a="1"/>
  <c r="BA174" i="1" s="1"/>
  <c r="AP173" i="1"/>
  <c r="BA173" i="1" s="1" a="1"/>
  <c r="BA173" i="1" s="1"/>
  <c r="AL173" i="1"/>
  <c r="AW173" i="1" s="1"/>
  <c r="AP172" i="1"/>
  <c r="BA172" i="1" s="1" a="1"/>
  <c r="BA172" i="1" s="1"/>
  <c r="AL171" i="1"/>
  <c r="AW171" i="1" s="1"/>
  <c r="AP169" i="1"/>
  <c r="BA169" i="1" s="1" a="1"/>
  <c r="BA169" i="1" s="1"/>
  <c r="AL169" i="1"/>
  <c r="AW169" i="1" s="1"/>
  <c r="AL168" i="1"/>
  <c r="AW168" i="1" s="1"/>
  <c r="AP167" i="1"/>
  <c r="BA167" i="1" s="1" a="1"/>
  <c r="BA167" i="1" s="1"/>
  <c r="AP164" i="1"/>
  <c r="BA164" i="1" s="1" a="1"/>
  <c r="BA164" i="1" s="1"/>
  <c r="AL164" i="1"/>
  <c r="AW164" i="1" s="1"/>
  <c r="AL163" i="1"/>
  <c r="AW163" i="1" s="1"/>
  <c r="AP162" i="1"/>
  <c r="BA162" i="1" s="1" a="1"/>
  <c r="BA162" i="1" s="1"/>
  <c r="AL161" i="1"/>
  <c r="AW161" i="1" s="1"/>
  <c r="AP160" i="1"/>
  <c r="BA160" i="1" s="1" a="1"/>
  <c r="BA160" i="1" s="1"/>
  <c r="AL159" i="1"/>
  <c r="AW159" i="1" s="1"/>
  <c r="AP157" i="1"/>
  <c r="BA157" i="1" s="1" a="1"/>
  <c r="BA157" i="1" s="1"/>
  <c r="AL157" i="1"/>
  <c r="AW157" i="1" s="1"/>
  <c r="AL156" i="1"/>
  <c r="AW156" i="1" s="1"/>
  <c r="AL152" i="1"/>
  <c r="AW152" i="1" s="1"/>
  <c r="AL151" i="1"/>
  <c r="AW151" i="1" s="1"/>
  <c r="AL149" i="1"/>
  <c r="AW149" i="1" s="1"/>
  <c r="AL89" i="1"/>
  <c r="AW89" i="1" s="1"/>
  <c r="AL88" i="1"/>
  <c r="AW88" i="1" s="1"/>
  <c r="AP87" i="1"/>
  <c r="BA87" i="1" s="1" a="1"/>
  <c r="BA87" i="1" s="1"/>
  <c r="AL86" i="1"/>
  <c r="AW86" i="1" s="1"/>
  <c r="AP85" i="1"/>
  <c r="BA85" i="1" s="1" a="1"/>
  <c r="BA85" i="1" s="1"/>
  <c r="AP84" i="1"/>
  <c r="BA84" i="1" s="1" a="1"/>
  <c r="BA84" i="1" s="1"/>
  <c r="AL82" i="1"/>
  <c r="AW82" i="1" s="1"/>
  <c r="AL81" i="1"/>
  <c r="AW81" i="1" s="1"/>
  <c r="AP80" i="1"/>
  <c r="BA80" i="1" s="1" a="1"/>
  <c r="BA80" i="1" s="1"/>
  <c r="AP79" i="1"/>
  <c r="BA79" i="1" s="1" a="1"/>
  <c r="BA79" i="1" s="1"/>
  <c r="AL79" i="1"/>
  <c r="AW79" i="1" s="1"/>
  <c r="AP77" i="1"/>
  <c r="BA77" i="1" s="1" a="1"/>
  <c r="BA77" i="1" s="1"/>
  <c r="AL77" i="1"/>
  <c r="AW77" i="1" s="1"/>
  <c r="AL76" i="1"/>
  <c r="AW76" i="1" s="1"/>
  <c r="AP75" i="1"/>
  <c r="BA75" i="1" s="1" a="1"/>
  <c r="BA75" i="1" s="1"/>
  <c r="AL75" i="1"/>
  <c r="AW75" i="1" s="1"/>
  <c r="AL74" i="1"/>
  <c r="AW74" i="1" s="1"/>
  <c r="AP72" i="1"/>
  <c r="BA72" i="1" s="1" a="1"/>
  <c r="BA72" i="1" s="1"/>
  <c r="AL72" i="1"/>
  <c r="AW72" i="1" s="1"/>
  <c r="AL70" i="1"/>
  <c r="AW70" i="1" s="1"/>
  <c r="AL69" i="1"/>
  <c r="AW69" i="1" s="1"/>
  <c r="AP67" i="1"/>
  <c r="BA67" i="1" s="1" a="1"/>
  <c r="BA67" i="1" s="1"/>
  <c r="AL67" i="1"/>
  <c r="AW67" i="1" s="1"/>
  <c r="AL65" i="1"/>
  <c r="AW65" i="1" s="1"/>
  <c r="AL64" i="1"/>
  <c r="AW64" i="1" s="1"/>
  <c r="AL63" i="1"/>
  <c r="AW63" i="1" s="1"/>
  <c r="AL62" i="1"/>
  <c r="AW62" i="1" s="1"/>
  <c r="AL60" i="1"/>
  <c r="AW60" i="1" s="1"/>
  <c r="AL58" i="1"/>
  <c r="AW58" i="1" s="1"/>
  <c r="AL57" i="1"/>
  <c r="AW57" i="1" s="1"/>
  <c r="AL55" i="1"/>
  <c r="AW55" i="1" s="1"/>
  <c r="BI264" i="1" l="1"/>
  <c r="BI174" i="1"/>
  <c r="BI176" i="1"/>
  <c r="BI303" i="1"/>
  <c r="BI162" i="1"/>
  <c r="BI313" i="1"/>
  <c r="BI84" i="1"/>
  <c r="BI262" i="1"/>
  <c r="BI247" i="1"/>
  <c r="BI259" i="1"/>
  <c r="BI79" i="1"/>
  <c r="BI173" i="1"/>
  <c r="BI298" i="1"/>
  <c r="BI310" i="1"/>
  <c r="BI178" i="1"/>
  <c r="BI177" i="1"/>
  <c r="BI157" i="1"/>
  <c r="BI218" i="1"/>
  <c r="BI201" i="1"/>
  <c r="BI293" i="1"/>
  <c r="BI75" i="1"/>
  <c r="BI238" i="1"/>
  <c r="BI180" i="1"/>
  <c r="BI211" i="1"/>
  <c r="BI281" i="1"/>
  <c r="BI77" i="1"/>
  <c r="BI203" i="1"/>
  <c r="BI213" i="1"/>
  <c r="BI163" i="1"/>
  <c r="BI220" i="1"/>
  <c r="BI305" i="1"/>
  <c r="BI67" i="1"/>
  <c r="BI205" i="1"/>
  <c r="BI252" i="1"/>
  <c r="BI308" i="1"/>
  <c r="BI245" i="1"/>
  <c r="BI257" i="1"/>
  <c r="BI168" i="1"/>
  <c r="BI207" i="1"/>
  <c r="BI223" i="1"/>
  <c r="BI164" i="1"/>
  <c r="BI291" i="1"/>
  <c r="BI175" i="1"/>
  <c r="BI88" i="1"/>
  <c r="BI169" i="1"/>
  <c r="BI215" i="1"/>
  <c r="BI72" i="1"/>
  <c r="BI208" i="1"/>
  <c r="BI225" i="1"/>
  <c r="BI315" i="1"/>
  <c r="BI222" i="1"/>
  <c r="BI266" i="1"/>
  <c r="AP191" i="1"/>
  <c r="BA191" i="1" s="1" a="1"/>
  <c r="BA191" i="1" s="1"/>
  <c r="AP261" i="1"/>
  <c r="BA261" i="1" s="1" a="1"/>
  <c r="BA261" i="1" s="1"/>
  <c r="AI296" i="1"/>
  <c r="AJ296" i="1"/>
  <c r="AJ59" i="1"/>
  <c r="AP306" i="1"/>
  <c r="BA306" i="1" s="1" a="1"/>
  <c r="BA306" i="1" s="1"/>
  <c r="AJ306" i="1"/>
  <c r="AI306" i="1"/>
  <c r="AH306" i="1"/>
  <c r="AG306" i="1" s="1"/>
  <c r="AP301" i="1"/>
  <c r="BA301" i="1" s="1" a="1"/>
  <c r="BA301" i="1" s="1"/>
  <c r="AJ301" i="1"/>
  <c r="AI301" i="1"/>
  <c r="AH301" i="1"/>
  <c r="AG301" i="1" s="1"/>
  <c r="AP171" i="1"/>
  <c r="BA171" i="1" s="1" a="1"/>
  <c r="BA171" i="1" s="1"/>
  <c r="AI171" i="1"/>
  <c r="AH171" i="1"/>
  <c r="AG171" i="1" s="1"/>
  <c r="AJ171" i="1"/>
  <c r="AP166" i="1"/>
  <c r="BA166" i="1" s="1" a="1"/>
  <c r="BA166" i="1" s="1"/>
  <c r="AJ166" i="1"/>
  <c r="AI166" i="1"/>
  <c r="AH166" i="1"/>
  <c r="AG166" i="1" s="1"/>
  <c r="AP81" i="1"/>
  <c r="BA81" i="1" s="1" a="1"/>
  <c r="BA81" i="1" s="1"/>
  <c r="AJ81" i="1"/>
  <c r="AP210" i="1"/>
  <c r="BA210" i="1" s="1" a="1"/>
  <c r="BA210" i="1" s="1"/>
  <c r="AP243" i="1"/>
  <c r="BA243" i="1" s="1" a="1"/>
  <c r="BA243" i="1" s="1"/>
  <c r="AL170" i="1"/>
  <c r="AW170" i="1" s="1"/>
  <c r="AL237" i="1"/>
  <c r="AW237" i="1" s="1"/>
  <c r="AL243" i="1"/>
  <c r="AW243" i="1" s="1"/>
  <c r="AL267" i="1"/>
  <c r="AW267" i="1" s="1"/>
  <c r="BI267" i="1" s="1"/>
  <c r="AL87" i="1"/>
  <c r="AP241" i="1"/>
  <c r="BA241" i="1" s="1" a="1"/>
  <c r="BA241" i="1" s="1"/>
  <c r="AL314" i="1"/>
  <c r="AW314" i="1" s="1"/>
  <c r="AL254" i="1"/>
  <c r="AW254" i="1" s="1"/>
  <c r="BI254" i="1" s="1"/>
  <c r="AL195" i="1"/>
  <c r="AW195" i="1" s="1"/>
  <c r="AL212" i="1"/>
  <c r="AW212" i="1" s="1"/>
  <c r="BI212" i="1" s="1"/>
  <c r="AL250" i="1"/>
  <c r="AW250" i="1" s="1"/>
  <c r="BI250" i="1" s="1"/>
  <c r="AL302" i="1"/>
  <c r="AW302" i="1" s="1"/>
  <c r="BI302" i="1" s="1"/>
  <c r="AL83" i="1"/>
  <c r="AL158" i="1"/>
  <c r="AL263" i="1"/>
  <c r="AW263" i="1" s="1"/>
  <c r="AL311" i="1"/>
  <c r="AW311" i="1" s="1"/>
  <c r="BI311" i="1" s="1"/>
  <c r="AL59" i="1"/>
  <c r="AW59" i="1" s="1"/>
  <c r="AL224" i="1"/>
  <c r="AW224" i="1" s="1"/>
  <c r="AL239" i="1"/>
  <c r="AW239" i="1" s="1"/>
  <c r="AL150" i="1"/>
  <c r="AW150" i="1" s="1"/>
  <c r="AL255" i="1"/>
  <c r="AW255" i="1" s="1"/>
  <c r="BI255" i="1" s="1"/>
  <c r="AL200" i="1"/>
  <c r="AW200" i="1" s="1"/>
  <c r="AL290" i="1"/>
  <c r="AW290" i="1" s="1"/>
  <c r="AL216" i="1"/>
  <c r="AW216" i="1" s="1"/>
  <c r="BI216" i="1" s="1"/>
  <c r="AL71" i="1"/>
  <c r="AW71" i="1" s="1"/>
  <c r="AL219" i="1"/>
  <c r="AW219" i="1" s="1"/>
  <c r="BI219" i="1" s="1"/>
  <c r="AL234" i="1"/>
  <c r="AW234" i="1" s="1"/>
  <c r="AL251" i="1"/>
  <c r="AW251" i="1" s="1"/>
  <c r="AL299" i="1"/>
  <c r="AW299" i="1" s="1"/>
  <c r="BI299" i="1" s="1"/>
  <c r="AL54" i="1"/>
  <c r="AW54" i="1" s="1"/>
  <c r="AL66" i="1"/>
  <c r="AW66" i="1" s="1"/>
  <c r="AL78" i="1"/>
  <c r="AW78" i="1" s="1"/>
  <c r="AL90" i="1"/>
  <c r="AL153" i="1"/>
  <c r="AW153" i="1" s="1"/>
  <c r="AL165" i="1"/>
  <c r="AW165" i="1" s="1"/>
  <c r="AL246" i="1"/>
  <c r="AW246" i="1" s="1"/>
  <c r="BI246" i="1" s="1"/>
  <c r="AL258" i="1"/>
  <c r="AW258" i="1" s="1"/>
  <c r="AL270" i="1"/>
  <c r="AW270" i="1" s="1"/>
  <c r="BI270" i="1" s="1"/>
  <c r="AL285" i="1"/>
  <c r="AW285" i="1" s="1"/>
  <c r="AL297" i="1"/>
  <c r="AW297" i="1" s="1"/>
  <c r="AL309" i="1"/>
  <c r="AW309" i="1" s="1"/>
  <c r="AL56" i="1"/>
  <c r="AL68" i="1"/>
  <c r="AL80" i="1"/>
  <c r="AL155" i="1"/>
  <c r="AW155" i="1" s="1"/>
  <c r="AL167" i="1"/>
  <c r="AL179" i="1"/>
  <c r="AW179" i="1" s="1"/>
  <c r="AL197" i="1"/>
  <c r="AW197" i="1" s="1"/>
  <c r="AL209" i="1"/>
  <c r="AW209" i="1" s="1"/>
  <c r="BI209" i="1" s="1"/>
  <c r="AL221" i="1"/>
  <c r="AW221" i="1" s="1"/>
  <c r="BI221" i="1" s="1"/>
  <c r="AL190" i="1"/>
  <c r="AW190" i="1" s="1"/>
  <c r="AL202" i="1"/>
  <c r="AW202" i="1" s="1"/>
  <c r="BI202" i="1" s="1"/>
  <c r="AL236" i="1"/>
  <c r="AW236" i="1" s="1"/>
  <c r="AL248" i="1"/>
  <c r="AW248" i="1" s="1"/>
  <c r="BI248" i="1" s="1"/>
  <c r="AL260" i="1"/>
  <c r="AW260" i="1" s="1"/>
  <c r="BI260" i="1" s="1"/>
  <c r="AL287" i="1"/>
  <c r="AW287" i="1" s="1"/>
  <c r="AP66" i="1"/>
  <c r="BA66" i="1" s="1" a="1"/>
  <c r="BA66" i="1" s="1"/>
  <c r="AP156" i="1"/>
  <c r="BA156" i="1" s="1" a="1"/>
  <c r="BA156" i="1" s="1"/>
  <c r="AL61" i="1"/>
  <c r="AW61" i="1" s="1"/>
  <c r="AL73" i="1"/>
  <c r="AW73" i="1" s="1"/>
  <c r="AL85" i="1"/>
  <c r="AL148" i="1"/>
  <c r="AW148" i="1" s="1"/>
  <c r="AL160" i="1"/>
  <c r="AL172" i="1"/>
  <c r="AL214" i="1"/>
  <c r="AW214" i="1" s="1"/>
  <c r="BI214" i="1" s="1"/>
  <c r="AL241" i="1"/>
  <c r="AW241" i="1" s="1"/>
  <c r="AL253" i="1"/>
  <c r="AW253" i="1" s="1"/>
  <c r="BI253" i="1" s="1"/>
  <c r="AL265" i="1"/>
  <c r="AW265" i="1" s="1"/>
  <c r="BI265" i="1" s="1"/>
  <c r="AL280" i="1"/>
  <c r="AW280" i="1" s="1"/>
  <c r="AL292" i="1"/>
  <c r="AW292" i="1" s="1"/>
  <c r="BI292" i="1" s="1"/>
  <c r="AL304" i="1"/>
  <c r="AW304" i="1" s="1"/>
  <c r="BI304" i="1" s="1"/>
  <c r="AP295" i="1"/>
  <c r="BA295" i="1" s="1" a="1"/>
  <c r="BA295" i="1" s="1"/>
  <c r="AP239" i="1"/>
  <c r="BA239" i="1" s="1" a="1"/>
  <c r="BA239" i="1" s="1"/>
  <c r="AP268" i="1"/>
  <c r="BA268" i="1" s="1" a="1"/>
  <c r="BA268" i="1" s="1"/>
  <c r="AP300" i="1"/>
  <c r="BA300" i="1" s="1" a="1"/>
  <c r="BA300" i="1" s="1"/>
  <c r="AP312" i="1"/>
  <c r="BA312" i="1" s="1" a="1"/>
  <c r="BA312" i="1" s="1"/>
  <c r="AP307" i="1"/>
  <c r="BA307" i="1" s="1" a="1"/>
  <c r="BA307" i="1" s="1"/>
  <c r="AP288" i="1"/>
  <c r="BA288" i="1" s="1" a="1"/>
  <c r="BA288" i="1" s="1"/>
  <c r="AP244" i="1"/>
  <c r="BA244" i="1" s="1" a="1"/>
  <c r="BA244" i="1" s="1"/>
  <c r="AP263" i="1"/>
  <c r="BA263" i="1" s="1" a="1"/>
  <c r="BA263" i="1" s="1"/>
  <c r="AP290" i="1"/>
  <c r="BA290" i="1" s="1" a="1"/>
  <c r="BA290" i="1" s="1"/>
  <c r="AP309" i="1"/>
  <c r="BA309" i="1" s="1" a="1"/>
  <c r="BA309" i="1" s="1"/>
  <c r="AP297" i="1"/>
  <c r="BA297" i="1" s="1" a="1"/>
  <c r="BA297" i="1" s="1"/>
  <c r="AP285" i="1"/>
  <c r="BA285" i="1" s="1" a="1"/>
  <c r="BA285" i="1" s="1"/>
  <c r="AP234" i="1"/>
  <c r="BA234" i="1" s="1" a="1"/>
  <c r="BA234" i="1" s="1"/>
  <c r="AP237" i="1"/>
  <c r="BA237" i="1" s="1" a="1"/>
  <c r="BA237" i="1" s="1"/>
  <c r="AP249" i="1"/>
  <c r="BA249" i="1" s="1" a="1"/>
  <c r="BA249" i="1" s="1"/>
  <c r="AP258" i="1"/>
  <c r="BA258" i="1" s="1" a="1"/>
  <c r="BA258" i="1" s="1"/>
  <c r="AP242" i="1"/>
  <c r="BA242" i="1" s="1" a="1"/>
  <c r="BA242" i="1" s="1"/>
  <c r="AP256" i="1"/>
  <c r="BA256" i="1" s="1" a="1"/>
  <c r="BA256" i="1" s="1"/>
  <c r="AP314" i="1"/>
  <c r="BA314" i="1" s="1" a="1"/>
  <c r="BA314" i="1" s="1"/>
  <c r="AP269" i="1"/>
  <c r="BA269" i="1" s="1" a="1"/>
  <c r="BA269" i="1" s="1"/>
  <c r="AP240" i="1"/>
  <c r="BA240" i="1" s="1" a="1"/>
  <c r="BA240" i="1" s="1"/>
  <c r="AP235" i="1"/>
  <c r="BA235" i="1" s="1" a="1"/>
  <c r="BA235" i="1" s="1"/>
  <c r="AP236" i="1"/>
  <c r="BA236" i="1" s="1" a="1"/>
  <c r="BA236" i="1" s="1"/>
  <c r="AP199" i="1"/>
  <c r="BA199" i="1" s="1" a="1"/>
  <c r="BA199" i="1" s="1"/>
  <c r="AP190" i="1"/>
  <c r="BA190" i="1" s="1" a="1"/>
  <c r="BA190" i="1" s="1"/>
  <c r="AP206" i="1"/>
  <c r="BA206" i="1" s="1" a="1"/>
  <c r="BA206" i="1" s="1"/>
  <c r="AP198" i="1"/>
  <c r="BA198" i="1" s="1" a="1"/>
  <c r="BA198" i="1" s="1"/>
  <c r="AP153" i="1"/>
  <c r="BA153" i="1" s="1" a="1"/>
  <c r="BA153" i="1" s="1"/>
  <c r="AP279" i="1"/>
  <c r="BA279" i="1" s="1" a="1"/>
  <c r="BA279" i="1" s="1"/>
  <c r="AP150" i="1"/>
  <c r="BA150" i="1" s="1" a="1"/>
  <c r="BA150" i="1" s="1"/>
  <c r="AP165" i="1"/>
  <c r="BA165" i="1" s="1" a="1"/>
  <c r="BA165" i="1" s="1"/>
  <c r="AP200" i="1"/>
  <c r="BA200" i="1" s="1" a="1"/>
  <c r="BA200" i="1" s="1"/>
  <c r="AP196" i="1"/>
  <c r="BA196" i="1" s="1" a="1"/>
  <c r="BA196" i="1" s="1"/>
  <c r="AP194" i="1"/>
  <c r="BA194" i="1" s="1" a="1"/>
  <c r="BA194" i="1" s="1"/>
  <c r="AP151" i="1"/>
  <c r="BA151" i="1" s="1" a="1"/>
  <c r="BA151" i="1" s="1"/>
  <c r="AP155" i="1"/>
  <c r="BA155" i="1" s="1" a="1"/>
  <c r="BA155" i="1" s="1"/>
  <c r="AP179" i="1"/>
  <c r="BA179" i="1" s="1" a="1"/>
  <c r="BA179" i="1" s="1"/>
  <c r="AP192" i="1"/>
  <c r="BA192" i="1" s="1" a="1"/>
  <c r="BA192" i="1" s="1"/>
  <c r="AP195" i="1"/>
  <c r="BA195" i="1" s="1" a="1"/>
  <c r="BA195" i="1" s="1"/>
  <c r="AP284" i="1"/>
  <c r="BA284" i="1" s="1" a="1"/>
  <c r="BA284" i="1" s="1"/>
  <c r="AP189" i="1"/>
  <c r="BA189" i="1" s="1" a="1"/>
  <c r="BA189" i="1" s="1"/>
  <c r="AP197" i="1"/>
  <c r="BA197" i="1" s="1" a="1"/>
  <c r="BA197" i="1" s="1"/>
  <c r="AP282" i="1"/>
  <c r="BA282" i="1" s="1" a="1"/>
  <c r="BA282" i="1" s="1"/>
  <c r="AP289" i="1"/>
  <c r="BA289" i="1" s="1" a="1"/>
  <c r="BA289" i="1" s="1"/>
  <c r="AP286" i="1"/>
  <c r="BA286" i="1" s="1" a="1"/>
  <c r="BA286" i="1" s="1"/>
  <c r="AP204" i="1"/>
  <c r="BA204" i="1" s="1" a="1"/>
  <c r="BA204" i="1" s="1"/>
  <c r="AP280" i="1"/>
  <c r="BA280" i="1" s="1" a="1"/>
  <c r="BA280" i="1" s="1"/>
  <c r="AP296" i="1"/>
  <c r="BA296" i="1" s="1" a="1"/>
  <c r="BA296" i="1" s="1"/>
  <c r="AP224" i="1"/>
  <c r="BA224" i="1" s="1" a="1"/>
  <c r="BA224" i="1" s="1"/>
  <c r="AP294" i="1"/>
  <c r="BA294" i="1" s="1" a="1"/>
  <c r="BA294" i="1" s="1"/>
  <c r="AP154" i="1"/>
  <c r="BA154" i="1" s="1" a="1"/>
  <c r="BA154" i="1" s="1"/>
  <c r="AP170" i="1"/>
  <c r="BA170" i="1" s="1" a="1"/>
  <c r="BA170" i="1" s="1"/>
  <c r="AP159" i="1"/>
  <c r="BA159" i="1" s="1" a="1"/>
  <c r="BA159" i="1" s="1"/>
  <c r="AP217" i="1"/>
  <c r="BA217" i="1" s="1" a="1"/>
  <c r="BA217" i="1" s="1"/>
  <c r="AP193" i="1"/>
  <c r="BA193" i="1" s="1" a="1"/>
  <c r="BA193" i="1" s="1"/>
  <c r="AP283" i="1"/>
  <c r="BA283" i="1" s="1" a="1"/>
  <c r="BA283" i="1" s="1"/>
  <c r="AP287" i="1"/>
  <c r="BA287" i="1" s="1" a="1"/>
  <c r="BA287" i="1" s="1"/>
  <c r="AP62" i="1"/>
  <c r="BA62" i="1" s="1" a="1"/>
  <c r="BA62" i="1" s="1"/>
  <c r="AP64" i="1"/>
  <c r="BA64" i="1" s="1" a="1"/>
  <c r="BA64" i="1" s="1"/>
  <c r="AP89" i="1"/>
  <c r="BA89" i="1" s="1" a="1"/>
  <c r="BA89" i="1" s="1"/>
  <c r="AP55" i="1"/>
  <c r="BA55" i="1" s="1" a="1"/>
  <c r="BA55" i="1" s="1"/>
  <c r="AP60" i="1"/>
  <c r="BA60" i="1" s="1" a="1"/>
  <c r="BA60" i="1" s="1"/>
  <c r="AP63" i="1"/>
  <c r="BA63" i="1" s="1" a="1"/>
  <c r="BA63" i="1" s="1"/>
  <c r="AP57" i="1"/>
  <c r="BA57" i="1" s="1" a="1"/>
  <c r="BA57" i="1" s="1"/>
  <c r="AP61" i="1"/>
  <c r="BA61" i="1" s="1" a="1"/>
  <c r="BA61" i="1" s="1"/>
  <c r="AP65" i="1"/>
  <c r="BA65" i="1" s="1" a="1"/>
  <c r="BA65" i="1" s="1"/>
  <c r="AP69" i="1"/>
  <c r="BA69" i="1" s="1" a="1"/>
  <c r="BA69" i="1" s="1"/>
  <c r="AP73" i="1"/>
  <c r="BA73" i="1" s="1" a="1"/>
  <c r="BA73" i="1" s="1"/>
  <c r="AP70" i="1"/>
  <c r="BA70" i="1" s="1" a="1"/>
  <c r="BA70" i="1" s="1"/>
  <c r="AP74" i="1"/>
  <c r="BA74" i="1" s="1" a="1"/>
  <c r="BA74" i="1" s="1"/>
  <c r="AP78" i="1"/>
  <c r="BA78" i="1" s="1" a="1"/>
  <c r="BA78" i="1" s="1"/>
  <c r="AP82" i="1"/>
  <c r="BA82" i="1" s="1" a="1"/>
  <c r="BA82" i="1" s="1"/>
  <c r="AP86" i="1"/>
  <c r="BA86" i="1" s="1" a="1"/>
  <c r="BA86" i="1" s="1"/>
  <c r="BI296" i="1" l="1"/>
  <c r="BI287" i="1"/>
  <c r="BI198" i="1"/>
  <c r="BI242" i="1"/>
  <c r="BI244" i="1"/>
  <c r="BI210" i="1"/>
  <c r="BI306" i="1"/>
  <c r="BI283" i="1"/>
  <c r="BI204" i="1"/>
  <c r="BI206" i="1"/>
  <c r="BI288" i="1"/>
  <c r="BI193" i="1"/>
  <c r="BI286" i="1"/>
  <c r="BI249" i="1"/>
  <c r="BI307" i="1"/>
  <c r="BI261" i="1"/>
  <c r="BI279" i="1"/>
  <c r="BI256" i="1"/>
  <c r="BI217" i="1"/>
  <c r="BI289" i="1"/>
  <c r="BI194" i="1"/>
  <c r="BI199" i="1"/>
  <c r="BI312" i="1"/>
  <c r="BI191" i="1"/>
  <c r="BI282" i="1"/>
  <c r="BI196" i="1"/>
  <c r="BI300" i="1"/>
  <c r="BI301" i="1"/>
  <c r="BI192" i="1"/>
  <c r="BI235" i="1"/>
  <c r="BI268" i="1"/>
  <c r="BI189" i="1"/>
  <c r="BI240" i="1"/>
  <c r="BI294" i="1"/>
  <c r="BI284" i="1"/>
  <c r="BI269" i="1"/>
  <c r="BI295" i="1"/>
  <c r="BI81" i="1"/>
  <c r="BI179" i="1"/>
  <c r="BI224" i="1"/>
  <c r="BI314" i="1"/>
  <c r="BI290" i="1"/>
  <c r="BI234" i="1"/>
  <c r="BI309" i="1"/>
  <c r="BI155" i="1"/>
  <c r="BI263" i="1"/>
  <c r="BI153" i="1"/>
  <c r="BI237" i="1"/>
  <c r="BI61" i="1"/>
  <c r="BI280" i="1"/>
  <c r="BI166" i="1"/>
  <c r="BI239" i="1"/>
  <c r="BI200" i="1"/>
  <c r="BI236" i="1"/>
  <c r="BI241" i="1"/>
  <c r="BI243" i="1"/>
  <c r="BI195" i="1"/>
  <c r="BI297" i="1"/>
  <c r="BI73" i="1"/>
  <c r="BI258" i="1"/>
  <c r="BI190" i="1"/>
  <c r="BI78" i="1"/>
  <c r="BI197" i="1"/>
  <c r="BI285" i="1"/>
  <c r="BI171" i="1"/>
  <c r="AW90" i="1"/>
  <c r="BI90" i="1" s="1"/>
  <c r="AW172" i="1"/>
  <c r="BI172" i="1" s="1"/>
  <c r="BI66" i="1"/>
  <c r="AW87" i="1"/>
  <c r="BI87" i="1" s="1"/>
  <c r="BI69" i="1"/>
  <c r="BI156" i="1"/>
  <c r="BI151" i="1"/>
  <c r="AW167" i="1"/>
  <c r="BI167" i="1" s="1"/>
  <c r="BI62" i="1"/>
  <c r="BI65" i="1"/>
  <c r="AW85" i="1"/>
  <c r="BI85" i="1" s="1"/>
  <c r="AW80" i="1"/>
  <c r="BI80" i="1" s="1"/>
  <c r="AW158" i="1"/>
  <c r="BI158" i="1" s="1"/>
  <c r="BI57" i="1"/>
  <c r="AW160" i="1"/>
  <c r="BI160" i="1" s="1"/>
  <c r="BI86" i="1"/>
  <c r="BI82" i="1"/>
  <c r="BI55" i="1"/>
  <c r="BI159" i="1"/>
  <c r="BI74" i="1"/>
  <c r="BI89" i="1"/>
  <c r="BI170" i="1"/>
  <c r="AW68" i="1"/>
  <c r="BI68" i="1" s="1"/>
  <c r="AW83" i="1"/>
  <c r="BI83" i="1" s="1"/>
  <c r="BI150" i="1"/>
  <c r="BI63" i="1"/>
  <c r="BI60" i="1"/>
  <c r="BI70" i="1"/>
  <c r="BI64" i="1"/>
  <c r="BI154" i="1"/>
  <c r="BI165" i="1"/>
  <c r="AW56" i="1"/>
  <c r="BI56" i="1" s="1"/>
  <c r="AH81" i="1"/>
  <c r="AG81" i="1" s="1"/>
  <c r="BL81" i="1"/>
  <c r="AI81" i="1"/>
  <c r="BM81" i="1"/>
  <c r="AI59" i="1"/>
  <c r="BM59" i="1"/>
  <c r="AP251" i="1"/>
  <c r="BA251" i="1" s="1" a="1"/>
  <c r="BA251" i="1" s="1"/>
  <c r="AP71" i="1"/>
  <c r="BA71" i="1" s="1" a="1"/>
  <c r="BA71" i="1" s="1"/>
  <c r="AJ71" i="1"/>
  <c r="AP76" i="1"/>
  <c r="BA76" i="1" s="1" a="1"/>
  <c r="BA76" i="1" s="1"/>
  <c r="AJ76" i="1"/>
  <c r="BI251" i="1" l="1"/>
  <c r="BI71" i="1"/>
  <c r="BI76" i="1"/>
  <c r="AH76" i="1"/>
  <c r="AG76" i="1" s="1"/>
  <c r="BL76" i="1"/>
  <c r="AI76" i="1"/>
  <c r="BM76" i="1"/>
  <c r="AH71" i="1"/>
  <c r="AG71" i="1" s="1"/>
  <c r="BL71" i="1"/>
  <c r="AI71" i="1"/>
  <c r="BM71" i="1"/>
  <c r="BI50" i="1" l="1"/>
  <c r="U92" i="1"/>
  <c r="U95" i="1" s="1"/>
  <c r="Q92" i="1"/>
  <c r="Q95" i="1" s="1"/>
  <c r="M92" i="1"/>
  <c r="M95" i="1" s="1"/>
  <c r="I92" i="1"/>
  <c r="I95" i="1" s="1"/>
  <c r="E92" i="1"/>
  <c r="E95" i="1" s="1"/>
  <c r="U86" i="1"/>
  <c r="U89" i="1" s="1"/>
  <c r="Q86" i="1"/>
  <c r="Q89" i="1" s="1"/>
  <c r="M86" i="1"/>
  <c r="M89" i="1" s="1"/>
  <c r="I86" i="1"/>
  <c r="I89" i="1" s="1"/>
  <c r="E86" i="1"/>
  <c r="E89" i="1" s="1"/>
  <c r="U80" i="1"/>
  <c r="U83" i="1" s="1"/>
  <c r="Q80" i="1"/>
  <c r="Q83" i="1" s="1"/>
  <c r="M80" i="1"/>
  <c r="M83" i="1" s="1"/>
  <c r="I80" i="1"/>
  <c r="I83" i="1" s="1"/>
  <c r="E80" i="1"/>
  <c r="E83" i="1" s="1"/>
  <c r="U77" i="1"/>
  <c r="Q77" i="1"/>
  <c r="M77" i="1"/>
  <c r="I74" i="1"/>
  <c r="I77" i="1" s="1"/>
  <c r="E74" i="1"/>
  <c r="E77" i="1" s="1"/>
  <c r="U68" i="1"/>
  <c r="U71" i="1" s="1"/>
  <c r="R68" i="1"/>
  <c r="R71" i="1" s="1"/>
  <c r="O68" i="1"/>
  <c r="O71" i="1" s="1"/>
  <c r="L68" i="1"/>
  <c r="L71" i="1" s="1"/>
  <c r="I68" i="1"/>
  <c r="I71" i="1" s="1"/>
  <c r="U62" i="1"/>
  <c r="U65" i="1" s="1"/>
  <c r="R62" i="1"/>
  <c r="R65" i="1" s="1"/>
  <c r="O62" i="1"/>
  <c r="O65" i="1" s="1"/>
  <c r="L62" i="1"/>
  <c r="L65" i="1" s="1"/>
  <c r="I62" i="1"/>
  <c r="I65" i="1" s="1"/>
  <c r="E62" i="1"/>
  <c r="E65" i="1" s="1"/>
  <c r="U56" i="1"/>
  <c r="U59" i="1" s="1"/>
  <c r="R56" i="1"/>
  <c r="R59" i="1" s="1"/>
  <c r="O56" i="1"/>
  <c r="O59" i="1" s="1"/>
  <c r="L56" i="1"/>
  <c r="L59" i="1" s="1"/>
  <c r="I56" i="1"/>
  <c r="I59" i="1" s="1"/>
  <c r="E56" i="1"/>
  <c r="E59" i="1" s="1"/>
  <c r="T92" i="1"/>
  <c r="T94" i="1" s="1"/>
  <c r="P92" i="1"/>
  <c r="P94" i="1" s="1"/>
  <c r="L92" i="1"/>
  <c r="L94" i="1" s="1"/>
  <c r="H92" i="1"/>
  <c r="H94" i="1" s="1"/>
  <c r="D92" i="1"/>
  <c r="D94" i="1" s="1"/>
  <c r="T86" i="1"/>
  <c r="T88" i="1" s="1"/>
  <c r="P86" i="1"/>
  <c r="P88" i="1" s="1"/>
  <c r="L86" i="1"/>
  <c r="L88" i="1" s="1"/>
  <c r="H86" i="1"/>
  <c r="H88" i="1" s="1"/>
  <c r="D86" i="1"/>
  <c r="D88" i="1" s="1"/>
  <c r="T80" i="1"/>
  <c r="T82" i="1" s="1"/>
  <c r="P80" i="1"/>
  <c r="P82" i="1" s="1"/>
  <c r="L80" i="1"/>
  <c r="L82" i="1" s="1"/>
  <c r="H80" i="1"/>
  <c r="H82" i="1" s="1"/>
  <c r="D80" i="1"/>
  <c r="D82" i="1" s="1"/>
  <c r="T76" i="1"/>
  <c r="P76" i="1"/>
  <c r="L76" i="1"/>
  <c r="H74" i="1"/>
  <c r="H76" i="1" s="1"/>
  <c r="D74" i="1"/>
  <c r="D76" i="1" s="1"/>
  <c r="T68" i="1"/>
  <c r="T70" i="1" s="1"/>
  <c r="Q68" i="1"/>
  <c r="Q70" i="1" s="1"/>
  <c r="N68" i="1"/>
  <c r="N70" i="1" s="1"/>
  <c r="K68" i="1"/>
  <c r="K70" i="1" s="1"/>
  <c r="H68" i="1"/>
  <c r="H70" i="1" s="1"/>
  <c r="G68" i="1"/>
  <c r="G70" i="1" s="1"/>
  <c r="F68" i="1"/>
  <c r="F70" i="1" s="1"/>
  <c r="T62" i="1"/>
  <c r="T64" i="1" s="1"/>
  <c r="Q62" i="1"/>
  <c r="Q64" i="1" s="1"/>
  <c r="N62" i="1"/>
  <c r="N64" i="1" s="1"/>
  <c r="K62" i="1"/>
  <c r="K64" i="1" s="1"/>
  <c r="H62" i="1"/>
  <c r="H64" i="1" s="1"/>
  <c r="D62" i="1"/>
  <c r="D64" i="1" s="1"/>
  <c r="T56" i="1"/>
  <c r="T58" i="1" s="1"/>
  <c r="Q56" i="1"/>
  <c r="Q58" i="1" s="1"/>
  <c r="N56" i="1"/>
  <c r="N58" i="1" s="1"/>
  <c r="K56" i="1"/>
  <c r="K58" i="1" s="1"/>
  <c r="H56" i="1"/>
  <c r="H58" i="1" s="1"/>
  <c r="D56" i="1"/>
  <c r="D58" i="1" s="1"/>
  <c r="R92" i="1"/>
  <c r="R94" i="1" s="1"/>
  <c r="N92" i="1"/>
  <c r="N94" i="1" s="1"/>
  <c r="J92" i="1"/>
  <c r="J94" i="1" s="1"/>
  <c r="F92" i="1"/>
  <c r="F94" i="1" s="1"/>
  <c r="C92" i="1"/>
  <c r="C94" i="1" s="1"/>
  <c r="R86" i="1"/>
  <c r="R88" i="1" s="1"/>
  <c r="N86" i="1"/>
  <c r="N88" i="1" s="1"/>
  <c r="J86" i="1"/>
  <c r="J88" i="1" s="1"/>
  <c r="F86" i="1"/>
  <c r="F88" i="1" s="1"/>
  <c r="C86" i="1"/>
  <c r="C88" i="1" s="1"/>
  <c r="R80" i="1"/>
  <c r="R82" i="1" s="1"/>
  <c r="N80" i="1"/>
  <c r="N82" i="1" s="1"/>
  <c r="J80" i="1"/>
  <c r="J82" i="1" s="1"/>
  <c r="F80" i="1"/>
  <c r="F82" i="1" s="1"/>
  <c r="C80" i="1"/>
  <c r="C82" i="1" s="1"/>
  <c r="R76" i="1"/>
  <c r="N76" i="1"/>
  <c r="J74" i="1"/>
  <c r="J76" i="1" s="1"/>
  <c r="F74" i="1"/>
  <c r="F76" i="1" s="1"/>
  <c r="C74" i="1"/>
  <c r="C76" i="1" s="1"/>
  <c r="S68" i="1"/>
  <c r="S70" i="1" s="1"/>
  <c r="P68" i="1"/>
  <c r="P70" i="1" s="1"/>
  <c r="M68" i="1"/>
  <c r="M70" i="1" s="1"/>
  <c r="J68" i="1"/>
  <c r="J70" i="1" s="1"/>
  <c r="E68" i="1"/>
  <c r="E70" i="1" s="1"/>
  <c r="D68" i="1"/>
  <c r="D70" i="1" s="1"/>
  <c r="C68" i="1"/>
  <c r="C70" i="1" s="1"/>
  <c r="S62" i="1"/>
  <c r="S64" i="1" s="1"/>
  <c r="P62" i="1"/>
  <c r="P64" i="1" s="1"/>
  <c r="M62" i="1"/>
  <c r="M64" i="1" s="1"/>
  <c r="J62" i="1"/>
  <c r="J64" i="1" s="1"/>
  <c r="G62" i="1"/>
  <c r="G64" i="1" s="1"/>
  <c r="C62" i="1"/>
  <c r="C64" i="1" s="1"/>
  <c r="S56" i="1"/>
  <c r="S58" i="1" s="1"/>
  <c r="P56" i="1"/>
  <c r="P58" i="1" s="1"/>
  <c r="M56" i="1"/>
  <c r="M58" i="1" s="1"/>
  <c r="J56" i="1"/>
  <c r="J58" i="1" s="1"/>
  <c r="G56" i="1"/>
  <c r="G58" i="1" s="1"/>
  <c r="C56" i="1"/>
  <c r="C58" i="1" s="1"/>
  <c r="S53" i="1"/>
  <c r="P53" i="1"/>
  <c r="R95" i="1"/>
  <c r="N95" i="1"/>
  <c r="J95" i="1"/>
  <c r="F95" i="1"/>
  <c r="C95" i="1"/>
  <c r="R89" i="1"/>
  <c r="N89" i="1"/>
  <c r="J89" i="1"/>
  <c r="F89" i="1"/>
  <c r="C89" i="1"/>
  <c r="R83" i="1"/>
  <c r="N83" i="1"/>
  <c r="J83" i="1"/>
  <c r="F83" i="1"/>
  <c r="C83" i="1"/>
  <c r="R77" i="1"/>
  <c r="N77" i="1"/>
  <c r="J77" i="1"/>
  <c r="F77" i="1"/>
  <c r="C77" i="1"/>
  <c r="S71" i="1"/>
  <c r="P71" i="1"/>
  <c r="M71" i="1"/>
  <c r="J71" i="1"/>
  <c r="C71" i="1"/>
  <c r="S65" i="1"/>
  <c r="P65" i="1"/>
  <c r="M65" i="1"/>
  <c r="J65" i="1"/>
  <c r="G65" i="1"/>
  <c r="C65" i="1"/>
  <c r="S59" i="1"/>
  <c r="P59" i="1"/>
  <c r="M59" i="1"/>
  <c r="J59" i="1"/>
  <c r="G59" i="1"/>
  <c r="C59" i="1"/>
  <c r="M53" i="1"/>
  <c r="J53" i="1"/>
  <c r="G53" i="1"/>
  <c r="C53" i="1"/>
  <c r="G83" i="1"/>
  <c r="K83" i="1"/>
  <c r="O83" i="1"/>
  <c r="O89" i="1"/>
  <c r="K89" i="1"/>
  <c r="G89" i="1"/>
  <c r="G95" i="1"/>
  <c r="K95" i="1"/>
  <c r="O95" i="1"/>
  <c r="S95" i="1"/>
  <c r="S89" i="1"/>
  <c r="S83" i="1"/>
  <c r="S77" i="1"/>
  <c r="O77" i="1"/>
  <c r="K77" i="1"/>
  <c r="G77" i="1"/>
  <c r="G71" i="1"/>
  <c r="E71" i="1"/>
  <c r="AJ161" i="1" l="1"/>
  <c r="AI161" i="1"/>
  <c r="L66" i="1"/>
  <c r="L67" i="1" s="1"/>
  <c r="I78" i="1"/>
  <c r="I79" i="1" s="1"/>
  <c r="I90" i="1"/>
  <c r="I91" i="1" s="1"/>
  <c r="M78" i="1"/>
  <c r="M79" i="1" s="1"/>
  <c r="M90" i="1"/>
  <c r="M91" i="1" s="1"/>
  <c r="E60" i="1"/>
  <c r="E61" i="1" s="1"/>
  <c r="R66" i="1"/>
  <c r="R67" i="1" s="1"/>
  <c r="Q78" i="1"/>
  <c r="Q79" i="1" s="1"/>
  <c r="Q90" i="1"/>
  <c r="Q91" i="1" s="1"/>
  <c r="I60" i="1"/>
  <c r="I61" i="1" s="1"/>
  <c r="U66" i="1"/>
  <c r="U67" i="1" s="1"/>
  <c r="U78" i="1"/>
  <c r="U79" i="1" s="1"/>
  <c r="U90" i="1"/>
  <c r="U91" i="1" s="1"/>
  <c r="L60" i="1"/>
  <c r="L61" i="1" s="1"/>
  <c r="I72" i="1"/>
  <c r="I73" i="1" s="1"/>
  <c r="E84" i="1"/>
  <c r="E85" i="1" s="1"/>
  <c r="E96" i="1"/>
  <c r="E97" i="1" s="1"/>
  <c r="O60" i="1"/>
  <c r="O61" i="1" s="1"/>
  <c r="L72" i="1"/>
  <c r="L73" i="1" s="1"/>
  <c r="I84" i="1"/>
  <c r="I85" i="1" s="1"/>
  <c r="I96" i="1"/>
  <c r="I97" i="1" s="1"/>
  <c r="R60" i="1"/>
  <c r="R61" i="1" s="1"/>
  <c r="O72" i="1"/>
  <c r="O73" i="1" s="1"/>
  <c r="M84" i="1"/>
  <c r="M85" i="1" s="1"/>
  <c r="I66" i="1"/>
  <c r="I67" i="1" s="1"/>
  <c r="E90" i="1"/>
  <c r="E91" i="1" s="1"/>
  <c r="U60" i="1"/>
  <c r="U61" i="1" s="1"/>
  <c r="R72" i="1"/>
  <c r="R73" i="1" s="1"/>
  <c r="Q84" i="1"/>
  <c r="Q85" i="1" s="1"/>
  <c r="Q96" i="1"/>
  <c r="Q97" i="1" s="1"/>
  <c r="M96" i="1"/>
  <c r="M97" i="1" s="1"/>
  <c r="E78" i="1"/>
  <c r="E79" i="1" s="1"/>
  <c r="O66" i="1"/>
  <c r="O67" i="1" s="1"/>
  <c r="E66" i="1"/>
  <c r="E67" i="1" s="1"/>
  <c r="U72" i="1"/>
  <c r="U73" i="1" s="1"/>
  <c r="U84" i="1"/>
  <c r="U85" i="1" s="1"/>
  <c r="U96" i="1"/>
  <c r="U97" i="1" s="1"/>
  <c r="AP58" i="1"/>
  <c r="BA58" i="1" s="1" a="1"/>
  <c r="BA58" i="1" s="1"/>
  <c r="AP54" i="1"/>
  <c r="BA54" i="1" s="1" a="1"/>
  <c r="BA54" i="1" s="1"/>
  <c r="AP59" i="1"/>
  <c r="BA59" i="1" s="1" a="1"/>
  <c r="BA59" i="1" s="1"/>
  <c r="AP152" i="1"/>
  <c r="BA152" i="1" s="1" a="1"/>
  <c r="BA152" i="1" s="1"/>
  <c r="AP148" i="1"/>
  <c r="BA148" i="1" s="1" a="1"/>
  <c r="BA148" i="1" s="1"/>
  <c r="AP149" i="1"/>
  <c r="BA149" i="1" s="1" a="1"/>
  <c r="BA149" i="1" s="1"/>
  <c r="AP161" i="1"/>
  <c r="BA161" i="1" s="1" a="1"/>
  <c r="BA161" i="1" s="1"/>
  <c r="BI161" i="1" l="1"/>
  <c r="BI54" i="1"/>
  <c r="BI152" i="1"/>
  <c r="BI59" i="1"/>
  <c r="BI58" i="1"/>
  <c r="BI149" i="1"/>
  <c r="BI148" i="1"/>
  <c r="E9" i="1" l="1"/>
  <c r="R48" i="1"/>
  <c r="R36" i="1"/>
  <c r="C48" i="1"/>
  <c r="M12" i="1"/>
  <c r="U30" i="1"/>
  <c r="L24" i="1"/>
  <c r="D42" i="1"/>
  <c r="M36" i="1"/>
  <c r="T18" i="1"/>
  <c r="M48" i="1"/>
  <c r="E18" i="1"/>
  <c r="U48" i="1"/>
  <c r="I36" i="1"/>
  <c r="F36" i="1"/>
  <c r="P30" i="1"/>
  <c r="R42" i="1"/>
  <c r="T48" i="1"/>
  <c r="U42" i="1"/>
  <c r="K18" i="1"/>
  <c r="J48" i="1"/>
  <c r="E36" i="1"/>
  <c r="L18" i="1"/>
  <c r="H42" i="1"/>
  <c r="F48" i="1"/>
  <c r="H18" i="1"/>
  <c r="R18" i="1"/>
  <c r="F30" i="1"/>
  <c r="O12" i="1"/>
  <c r="D30" i="1"/>
  <c r="K12" i="1"/>
  <c r="F42" i="1"/>
  <c r="Q12" i="1"/>
  <c r="M42" i="1"/>
  <c r="L48" i="1"/>
  <c r="G12" i="1"/>
  <c r="K24" i="1"/>
  <c r="N42" i="1"/>
  <c r="Q18" i="1"/>
  <c r="M24" i="1"/>
  <c r="Q36" i="1"/>
  <c r="R12" i="1"/>
  <c r="T30" i="1"/>
  <c r="P12" i="1"/>
  <c r="S12" i="1"/>
  <c r="N48" i="1"/>
  <c r="Q42" i="1"/>
  <c r="U12" i="1"/>
  <c r="P36" i="1"/>
  <c r="D48" i="1"/>
  <c r="H48" i="1"/>
  <c r="C36" i="1"/>
  <c r="U18" i="1"/>
  <c r="E30" i="1"/>
  <c r="U24" i="1"/>
  <c r="P42" i="1"/>
  <c r="I12" i="1"/>
  <c r="C42" i="1"/>
  <c r="C18" i="1"/>
  <c r="T42" i="1"/>
  <c r="R30" i="1"/>
  <c r="L42" i="1"/>
  <c r="M18" i="1"/>
  <c r="P48" i="1"/>
  <c r="N36" i="1"/>
  <c r="T36" i="1"/>
  <c r="S18" i="1"/>
  <c r="F24" i="1"/>
  <c r="J42" i="1"/>
  <c r="P18" i="1"/>
  <c r="N30" i="1"/>
  <c r="O24" i="1"/>
  <c r="H36" i="1"/>
  <c r="S24" i="1"/>
  <c r="J12" i="1"/>
  <c r="N24" i="1"/>
  <c r="P24" i="1"/>
  <c r="Q30" i="1"/>
  <c r="L30" i="1"/>
  <c r="L36" i="1"/>
  <c r="Q48" i="1"/>
  <c r="E42" i="1"/>
  <c r="I24" i="1"/>
  <c r="D18" i="1"/>
  <c r="R24" i="1"/>
  <c r="N18" i="1"/>
  <c r="N12" i="1"/>
  <c r="H30" i="1"/>
  <c r="T24" i="1"/>
  <c r="G18" i="1"/>
  <c r="T12" i="1"/>
  <c r="M30" i="1"/>
  <c r="H12" i="1"/>
  <c r="C30" i="1"/>
  <c r="I18" i="1"/>
  <c r="J36" i="1"/>
  <c r="D36" i="1"/>
  <c r="Q24" i="1"/>
  <c r="I30" i="1"/>
  <c r="U36" i="1"/>
  <c r="J30" i="1"/>
  <c r="I42" i="1"/>
  <c r="J24" i="1"/>
  <c r="I48" i="1"/>
  <c r="O18" i="1"/>
  <c r="C24" i="1"/>
  <c r="E48" i="1"/>
  <c r="L12" i="1"/>
  <c r="J18" i="1"/>
  <c r="D12" i="1"/>
  <c r="M27" i="1"/>
  <c r="E12" i="1"/>
  <c r="C12" i="1"/>
  <c r="C15" i="1"/>
  <c r="F20" i="1"/>
  <c r="G14" i="1"/>
  <c r="J14" i="1"/>
  <c r="L26" i="1"/>
  <c r="C44" i="1"/>
  <c r="D44" i="1"/>
  <c r="I45" i="1"/>
  <c r="R15" i="1"/>
  <c r="Q8" i="1"/>
  <c r="N45" i="1"/>
  <c r="L15" i="1"/>
  <c r="K14" i="1"/>
  <c r="R26" i="1"/>
  <c r="C26" i="1"/>
  <c r="E27" i="1"/>
  <c r="U15" i="1"/>
  <c r="P21" i="1"/>
  <c r="T38" i="1"/>
  <c r="D26" i="1"/>
  <c r="E45" i="1"/>
  <c r="Q45" i="1"/>
  <c r="G15" i="1"/>
  <c r="T8" i="1"/>
  <c r="K8" i="1"/>
  <c r="R9" i="1"/>
  <c r="J32" i="1"/>
  <c r="T14" i="1"/>
  <c r="C14" i="1"/>
  <c r="J8" i="1"/>
  <c r="S8" i="1"/>
  <c r="P8" i="1"/>
  <c r="H38" i="1"/>
  <c r="R21" i="1"/>
  <c r="J44" i="1"/>
  <c r="P44" i="1"/>
  <c r="F32" i="1"/>
  <c r="H14" i="1"/>
  <c r="J26" i="1"/>
  <c r="D32" i="1"/>
  <c r="L9" i="1"/>
  <c r="F38" i="1"/>
  <c r="T32" i="1"/>
  <c r="I21" i="1"/>
  <c r="M8" i="1"/>
  <c r="L32" i="1"/>
  <c r="H8" i="1"/>
  <c r="T26" i="1"/>
  <c r="H44" i="1"/>
  <c r="H26" i="1"/>
  <c r="J33" i="1"/>
  <c r="J15" i="1"/>
  <c r="M33" i="1"/>
  <c r="T20" i="1"/>
  <c r="G8" i="1"/>
  <c r="N32" i="1"/>
  <c r="O21" i="1"/>
  <c r="L44" i="1"/>
  <c r="P14" i="1"/>
  <c r="M20" i="1"/>
  <c r="N8" i="1"/>
  <c r="I27" i="1"/>
  <c r="F39" i="1"/>
  <c r="R39" i="1"/>
  <c r="C39" i="1"/>
  <c r="P15" i="1"/>
  <c r="I33" i="1"/>
  <c r="H32" i="1"/>
  <c r="F33" i="1"/>
  <c r="N38" i="1"/>
  <c r="F45" i="1"/>
  <c r="S14" i="1"/>
  <c r="U45" i="1"/>
  <c r="M3" i="1"/>
  <c r="C38" i="1"/>
  <c r="L21" i="1"/>
  <c r="E33" i="1"/>
  <c r="U27" i="1"/>
  <c r="S3" i="1"/>
  <c r="M15" i="1"/>
  <c r="F44" i="1"/>
  <c r="C8" i="1"/>
  <c r="I39" i="1"/>
  <c r="R33" i="1"/>
  <c r="N14" i="1"/>
  <c r="J3" i="1"/>
  <c r="S21" i="1"/>
  <c r="U9" i="1"/>
  <c r="Q39" i="1"/>
  <c r="O15" i="1"/>
  <c r="Q14" i="1"/>
  <c r="R44" i="1"/>
  <c r="P9" i="1"/>
  <c r="P20" i="1"/>
  <c r="C3" i="1"/>
  <c r="D14" i="1"/>
  <c r="P32" i="1"/>
  <c r="F26" i="1"/>
  <c r="I15" i="1"/>
  <c r="N26" i="1"/>
  <c r="J39" i="1"/>
  <c r="M45" i="1"/>
  <c r="D38" i="1"/>
  <c r="G9" i="1"/>
  <c r="P3" i="1"/>
  <c r="U21" i="1"/>
  <c r="S15" i="1"/>
  <c r="F27" i="1"/>
  <c r="C32" i="1"/>
  <c r="N20" i="1"/>
  <c r="L38" i="1"/>
  <c r="C33" i="1"/>
  <c r="C20" i="1"/>
  <c r="U39" i="1"/>
  <c r="G3" i="1"/>
  <c r="E39" i="1"/>
  <c r="R32" i="1"/>
  <c r="C21" i="1"/>
  <c r="M14" i="1"/>
  <c r="R45" i="1"/>
  <c r="J9" i="1"/>
  <c r="I9" i="1"/>
  <c r="J38" i="1"/>
  <c r="C9" i="1"/>
  <c r="D8" i="1"/>
  <c r="J45" i="1"/>
  <c r="R38" i="1"/>
  <c r="Q20" i="1"/>
  <c r="O9" i="1"/>
  <c r="T44" i="1"/>
  <c r="M21" i="1"/>
  <c r="M39" i="1"/>
  <c r="C27" i="1"/>
  <c r="K20" i="1"/>
  <c r="J27" i="1"/>
  <c r="R27" i="1"/>
  <c r="J21" i="1"/>
  <c r="N33" i="1"/>
  <c r="Q33" i="1"/>
  <c r="S9" i="1"/>
  <c r="M9" i="1"/>
  <c r="C45" i="1"/>
  <c r="P38" i="1"/>
  <c r="N39" i="1"/>
  <c r="J20" i="1"/>
  <c r="N44" i="1"/>
  <c r="U33" i="1"/>
  <c r="S20" i="1"/>
  <c r="P26" i="1"/>
  <c r="Q27" i="1"/>
  <c r="N27" i="1"/>
  <c r="E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<sst xmlns="http://schemas.openxmlformats.org/spreadsheetml/2006/main" count="2937" uniqueCount="667">
  <si>
    <t>Sigma+</t>
  </si>
  <si>
    <t>+</t>
  </si>
  <si>
    <t>1/x</t>
  </si>
  <si>
    <t>√x</t>
  </si>
  <si>
    <t>LOG</t>
  </si>
  <si>
    <t>LN</t>
  </si>
  <si>
    <t>XEQ</t>
  </si>
  <si>
    <t>STO</t>
  </si>
  <si>
    <t>RCL</t>
  </si>
  <si>
    <t>RDN</t>
  </si>
  <si>
    <t>SIN</t>
  </si>
  <si>
    <t>COS</t>
  </si>
  <si>
    <t>TAN</t>
  </si>
  <si>
    <t>ENTER</t>
  </si>
  <si>
    <t>CHS</t>
  </si>
  <si>
    <t>EEX</t>
  </si>
  <si>
    <t>&lt;=</t>
  </si>
  <si>
    <t>:</t>
  </si>
  <si>
    <t>Up</t>
  </si>
  <si>
    <t>Dn</t>
  </si>
  <si>
    <t>f/g</t>
  </si>
  <si>
    <t>EXIT</t>
  </si>
  <si>
    <t>.</t>
  </si>
  <si>
    <t>R/S</t>
  </si>
  <si>
    <t>a b/c</t>
  </si>
  <si>
    <t>y^x</t>
  </si>
  <si>
    <t>#</t>
  </si>
  <si>
    <t>x^2</t>
  </si>
  <si>
    <t>.ms</t>
  </si>
  <si>
    <t>10^x</t>
  </si>
  <si>
    <t>.d</t>
  </si>
  <si>
    <t>e^x</t>
  </si>
  <si>
    <t>alpha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</si>
  <si>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</si>
  <si>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</si>
  <si>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</si>
  <si>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</si>
  <si>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</si>
  <si>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</si>
  <si>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</si>
  <si>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</si>
  <si>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</si>
  <si>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</si>
  <si>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</si>
  <si>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</si>
  <si>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</si>
  <si>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</si>
  <si>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</si>
  <si>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</si>
  <si>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</si>
  <si>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</si>
  <si>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</si>
  <si>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</si>
  <si>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</si>
  <si>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</si>
  <si>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</si>
  <si>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</si>
  <si>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</si>
  <si>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_</t>
  </si>
  <si>
    <t>,</t>
  </si>
  <si>
    <t>spc</t>
  </si>
  <si>
    <t>|x|</t>
  </si>
  <si>
    <t>angle</t>
  </si>
  <si>
    <t>%</t>
  </si>
  <si>
    <t>Delta %</t>
  </si>
  <si>
    <t>pi</t>
  </si>
  <si>
    <t>x√y</t>
  </si>
  <si>
    <t>ASIN</t>
  </si>
  <si>
    <t>GTO</t>
  </si>
  <si>
    <t>ACOS</t>
  </si>
  <si>
    <t>LBL</t>
  </si>
  <si>
    <t>ATAN</t>
  </si>
  <si>
    <t>RTN</t>
  </si>
  <si>
    <t>COMPLEX</t>
  </si>
  <si>
    <t>LASTx</t>
  </si>
  <si>
    <t>Undo</t>
  </si>
  <si>
    <t>Scroll Up</t>
  </si>
  <si>
    <t>REGS</t>
  </si>
  <si>
    <t>Scroll Dn</t>
  </si>
  <si>
    <t>FLGS</t>
  </si>
  <si>
    <t>ASN</t>
  </si>
  <si>
    <t>USER</t>
  </si>
  <si>
    <t>OFF</t>
  </si>
  <si>
    <t>PRN</t>
  </si>
  <si>
    <t>VIEW</t>
  </si>
  <si>
    <t>STOPW</t>
  </si>
  <si>
    <t>SHOW</t>
  </si>
  <si>
    <t>PRGM</t>
  </si>
  <si>
    <t>Row</t>
  </si>
  <si>
    <t>Column</t>
  </si>
  <si>
    <t>Primary</t>
  </si>
  <si>
    <t>F-shift</t>
  </si>
  <si>
    <t>G-shift</t>
  </si>
  <si>
    <t>Alpha</t>
  </si>
  <si>
    <t>Layout</t>
  </si>
  <si>
    <t>Index</t>
  </si>
  <si>
    <t>-</t>
  </si>
  <si>
    <t>[ CPX ]</t>
  </si>
  <si>
    <t>[ MODE ]</t>
  </si>
  <si>
    <t>[ STK ]</t>
  </si>
  <si>
    <t>[ DISP ]</t>
  </si>
  <si>
    <t>[ EXP ]</t>
  </si>
  <si>
    <t>R Up</t>
  </si>
  <si>
    <t>[ CLR ]</t>
  </si>
  <si>
    <t>[ EQN ]</t>
  </si>
  <si>
    <t>[ ADV ]</t>
  </si>
  <si>
    <t>[ MATX ]</t>
  </si>
  <si>
    <t>[ STAT ]</t>
  </si>
  <si>
    <t>[ BASE ]</t>
  </si>
  <si>
    <t>[ CONV ]</t>
  </si>
  <si>
    <t>[ FLAG ]</t>
  </si>
  <si>
    <t>[ PROB ]</t>
  </si>
  <si>
    <t>[ PART ]</t>
  </si>
  <si>
    <t>[ FIN ]</t>
  </si>
  <si>
    <t>[ CAT ]</t>
  </si>
  <si>
    <t>[ HOME ]</t>
  </si>
  <si>
    <t>[ CNST ]</t>
  </si>
  <si>
    <t>[ X.FN ]</t>
  </si>
  <si>
    <t>[ SUM ]</t>
  </si>
  <si>
    <t>[ CLK ]</t>
  </si>
  <si>
    <t>[ UNIT ]</t>
  </si>
  <si>
    <t>[ BITS ]</t>
  </si>
  <si>
    <t>[ INTS ]</t>
  </si>
  <si>
    <t>[ KEYS ]</t>
  </si>
  <si>
    <t>[ LOOP ]</t>
  </si>
  <si>
    <t>[ TEST ]</t>
  </si>
  <si>
    <t>[ INFO ]</t>
  </si>
  <si>
    <t>[ P.FN ]</t>
  </si>
  <si>
    <t>[ I/O ]</t>
  </si>
  <si>
    <t>W</t>
  </si>
  <si>
    <t xml:space="preserve"> </t>
  </si>
  <si>
    <t>x &lt;&gt; y</t>
  </si>
  <si>
    <t>DRG</t>
  </si>
  <si>
    <t>-&gt;R</t>
  </si>
  <si>
    <t>-&gt;P</t>
  </si>
  <si>
    <t>-&gt;I</t>
  </si>
  <si>
    <t>primary</t>
  </si>
  <si>
    <t>fShifted</t>
  </si>
  <si>
    <t>gShifted</t>
  </si>
  <si>
    <t>keyLblAim</t>
  </si>
  <si>
    <t>primaryAim</t>
  </si>
  <si>
    <t>fShiftedAim</t>
  </si>
  <si>
    <t>gShiftedAim</t>
  </si>
  <si>
    <t>primaryTam</t>
  </si>
  <si>
    <t>ITM_SIGMAPLUS</t>
  </si>
  <si>
    <t>ITM_RI</t>
  </si>
  <si>
    <t>ITM_TGLFRT</t>
  </si>
  <si>
    <t>ITM_NULL</t>
  </si>
  <si>
    <t>ITM_A</t>
  </si>
  <si>
    <t>ITM_SIGMA</t>
  </si>
  <si>
    <t>ITM_REG_A</t>
  </si>
  <si>
    <t>ITM_1ONX</t>
  </si>
  <si>
    <t>ITM_YX</t>
  </si>
  <si>
    <t>ITM_HASH_JM</t>
  </si>
  <si>
    <t>ITM_NUMBER_SIGN</t>
  </si>
  <si>
    <t>ITM_B</t>
  </si>
  <si>
    <t>ITM_CIRCUMFLEX</t>
  </si>
  <si>
    <t>ITM_REG_B</t>
  </si>
  <si>
    <t>ITM_SQUAREROOTX</t>
  </si>
  <si>
    <t>ITM_SQUARE</t>
  </si>
  <si>
    <t>ITM_ms</t>
  </si>
  <si>
    <t>ITM_ROOT_SIGN</t>
  </si>
  <si>
    <t>ITM_C</t>
  </si>
  <si>
    <t>ITM_REG_C</t>
  </si>
  <si>
    <t>ITM_LOG10</t>
  </si>
  <si>
    <t>ITM_10x</t>
  </si>
  <si>
    <t>ITM_dotD</t>
  </si>
  <si>
    <t>ITM_D</t>
  </si>
  <si>
    <t>ITM_LG_SIGN</t>
  </si>
  <si>
    <t>ITM_REG_D</t>
  </si>
  <si>
    <t>ITM_LN</t>
  </si>
  <si>
    <t>ITM_EXP</t>
  </si>
  <si>
    <t>ITM_toREC2</t>
  </si>
  <si>
    <t>ITM_E</t>
  </si>
  <si>
    <t>ITM_LN_SIGN</t>
  </si>
  <si>
    <t>ITM_XEQ</t>
  </si>
  <si>
    <t>ITM_AIM</t>
  </si>
  <si>
    <t>ITM_toPOL2</t>
  </si>
  <si>
    <t>ITM_F</t>
  </si>
  <si>
    <t>ITM_STO</t>
  </si>
  <si>
    <t>ITM_MAGNITUDE</t>
  </si>
  <si>
    <t>ITM_ARG</t>
  </si>
  <si>
    <t>ITM_G</t>
  </si>
  <si>
    <t>ITM_VERTICAL_BAR</t>
  </si>
  <si>
    <t>ITM_RCL</t>
  </si>
  <si>
    <t>ITM_PC</t>
  </si>
  <si>
    <t>ITM_DELTAPC</t>
  </si>
  <si>
    <t>ITM_H</t>
  </si>
  <si>
    <t>ITM_DELTA</t>
  </si>
  <si>
    <t>ITM_HEX</t>
  </si>
  <si>
    <t>ITM_Rdown</t>
  </si>
  <si>
    <t>ITM_CONSTpi</t>
  </si>
  <si>
    <t>ITM_XTHROOT</t>
  </si>
  <si>
    <t>ITM_I</t>
  </si>
  <si>
    <t>ITM_REG_I</t>
  </si>
  <si>
    <t>ITM_sin</t>
  </si>
  <si>
    <t>ITM_arcsin</t>
  </si>
  <si>
    <t>ITM_GTO</t>
  </si>
  <si>
    <t>ITM_J</t>
  </si>
  <si>
    <t>ITM_SIN_SIGN</t>
  </si>
  <si>
    <t>ITM_REG_J</t>
  </si>
  <si>
    <t>ITM_cos</t>
  </si>
  <si>
    <t>ITM_arccos</t>
  </si>
  <si>
    <t>ITM_LBL</t>
  </si>
  <si>
    <t>ITM_K</t>
  </si>
  <si>
    <t>ITM_COS_SIGN</t>
  </si>
  <si>
    <t>ITM_REG_K</t>
  </si>
  <si>
    <t>ITM_tan</t>
  </si>
  <si>
    <t>ITM_arctan</t>
  </si>
  <si>
    <t>ITM_RTN</t>
  </si>
  <si>
    <t>ITM_L</t>
  </si>
  <si>
    <t>ITM_TAN_SIGN</t>
  </si>
  <si>
    <t>ITM_REG_L</t>
  </si>
  <si>
    <t>ITM_ENTER</t>
  </si>
  <si>
    <t>KEY_COMPLEX</t>
  </si>
  <si>
    <t>ITM_XPARSE</t>
  </si>
  <si>
    <t>ITM_XexY</t>
  </si>
  <si>
    <t>ITM_LASTX</t>
  </si>
  <si>
    <t>ITM_Rup</t>
  </si>
  <si>
    <t>ITM_ex</t>
  </si>
  <si>
    <t>ITM_M</t>
  </si>
  <si>
    <t>ITM_CHS</t>
  </si>
  <si>
    <t>ITM_PLUS_MINUS</t>
  </si>
  <si>
    <t>ITM_N</t>
  </si>
  <si>
    <t>ITM_EXPONENT</t>
  </si>
  <si>
    <t>ITM_O</t>
  </si>
  <si>
    <t>ITM_OCT</t>
  </si>
  <si>
    <t>ITM_BACKSPACE</t>
  </si>
  <si>
    <t>ITM_UNDO</t>
  </si>
  <si>
    <t>ITM_CLA</t>
  </si>
  <si>
    <t>ITM_UP1</t>
  </si>
  <si>
    <t>ITM_BST</t>
  </si>
  <si>
    <t>ITM_RBR</t>
  </si>
  <si>
    <t>CHR_caseUP</t>
  </si>
  <si>
    <t>ITM_UP_ARROW</t>
  </si>
  <si>
    <t>ITM_7</t>
  </si>
  <si>
    <t>ITM_P</t>
  </si>
  <si>
    <t>ITM_8</t>
  </si>
  <si>
    <t>ITM_Q</t>
  </si>
  <si>
    <t>ITM_9</t>
  </si>
  <si>
    <t>ITM_R</t>
  </si>
  <si>
    <t>ITM_DIV</t>
  </si>
  <si>
    <t>ITM_OBELUS</t>
  </si>
  <si>
    <t>ITM_S</t>
  </si>
  <si>
    <t>ITM_DOWN1</t>
  </si>
  <si>
    <t>ITM_SST</t>
  </si>
  <si>
    <t>ITM_FLGSV</t>
  </si>
  <si>
    <t>CHR_caseDN</t>
  </si>
  <si>
    <t>ITM_DOWN_ARROW</t>
  </si>
  <si>
    <t>ITM_4</t>
  </si>
  <si>
    <t>ITM_T</t>
  </si>
  <si>
    <t>ITM_5</t>
  </si>
  <si>
    <t>ITM_U</t>
  </si>
  <si>
    <t>ITM_6</t>
  </si>
  <si>
    <t>ITM_V</t>
  </si>
  <si>
    <t>ITM_MULT</t>
  </si>
  <si>
    <t>ITM_CROSS</t>
  </si>
  <si>
    <t>ITM_W</t>
  </si>
  <si>
    <t>KEY_fg</t>
  </si>
  <si>
    <t>ITM_1</t>
  </si>
  <si>
    <t>ITM_ASSIGN</t>
  </si>
  <si>
    <t>ITM_X</t>
  </si>
  <si>
    <t>ITM_2</t>
  </si>
  <si>
    <t>ITM_USERMODE</t>
  </si>
  <si>
    <t>ITM_Y</t>
  </si>
  <si>
    <t>ITM_3</t>
  </si>
  <si>
    <t>ITM_Z</t>
  </si>
  <si>
    <t>ITM_SUB</t>
  </si>
  <si>
    <t>ITM_MINUS</t>
  </si>
  <si>
    <t>ITM_UNDERSCORE</t>
  </si>
  <si>
    <t>ITM_EXIT1</t>
  </si>
  <si>
    <t>ITM_OFF</t>
  </si>
  <si>
    <t>ITM_PRN</t>
  </si>
  <si>
    <t>ITM_0</t>
  </si>
  <si>
    <t>ITM_VIEW</t>
  </si>
  <si>
    <t>ITM_TIMER</t>
  </si>
  <si>
    <t>ITM_COLON</t>
  </si>
  <si>
    <t>ITM_PERIOD</t>
  </si>
  <si>
    <t>ITM_SHOW</t>
  </si>
  <si>
    <t>ITM_COMMA</t>
  </si>
  <si>
    <t>ITM_RS</t>
  </si>
  <si>
    <t>ITM_PR</t>
  </si>
  <si>
    <t>ITM_QUESTION_MARK</t>
  </si>
  <si>
    <t>ITM_SLASH</t>
  </si>
  <si>
    <t>ITM_ADD</t>
  </si>
  <si>
    <t>ITM_PLUS</t>
  </si>
  <si>
    <t>ITM_SPACE</t>
  </si>
  <si>
    <t>ITM_SHIFTf</t>
  </si>
  <si>
    <t>ITM_SHIFTg</t>
  </si>
  <si>
    <t>✕</t>
  </si>
  <si>
    <t>÷</t>
  </si>
  <si>
    <t>？</t>
  </si>
  <si>
    <t xml:space="preserve"> f </t>
  </si>
  <si>
    <t xml:space="preserve"> g </t>
  </si>
  <si>
    <t>[ SETUP ]</t>
  </si>
  <si>
    <t>keyLblAim lookups</t>
  </si>
  <si>
    <t>Double lookup F:G</t>
  </si>
  <si>
    <t>ITM_DRG</t>
  </si>
  <si>
    <t>//This variable is to store in flash memory</t>
  </si>
  <si>
    <t>};</t>
  </si>
  <si>
    <t>DROPLIST</t>
  </si>
  <si>
    <t>IN CODE</t>
  </si>
  <si>
    <t>From WP code</t>
  </si>
  <si>
    <t>kbd_std_N43</t>
  </si>
  <si>
    <t>kbd_std_D47</t>
  </si>
  <si>
    <t>Code used from WP43 files</t>
  </si>
  <si>
    <t>COPIED D47 FROM DR5 TO THIS SHEET</t>
  </si>
  <si>
    <t>RENAMED JM4 SHEET TO DR5J</t>
  </si>
  <si>
    <t>C47</t>
  </si>
  <si>
    <t>WP43</t>
  </si>
  <si>
    <t>D47</t>
  </si>
  <si>
    <t>F1</t>
  </si>
  <si>
    <t>F2</t>
  </si>
  <si>
    <t>F3</t>
  </si>
  <si>
    <t>F4</t>
  </si>
  <si>
    <t>F6</t>
  </si>
  <si>
    <t>d.ms</t>
  </si>
  <si>
    <t>ln</t>
  </si>
  <si>
    <t>SAVE</t>
  </si>
  <si>
    <t>CC</t>
  </si>
  <si>
    <t>SNAP</t>
  </si>
  <si>
    <t>FILL</t>
  </si>
  <si>
    <t>DROP Dn</t>
  </si>
  <si>
    <t>x &lt;&gt;</t>
  </si>
  <si>
    <t>+/-</t>
  </si>
  <si>
    <t>DSP</t>
  </si>
  <si>
    <t>| |</t>
  </si>
  <si>
    <t>MOD</t>
  </si>
  <si>
    <t>x!</t>
  </si>
  <si>
    <t>SF</t>
  </si>
  <si>
    <t>CF</t>
  </si>
  <si>
    <t>[ PRINT ]</t>
  </si>
  <si>
    <t>R up</t>
  </si>
  <si>
    <t>NEW</t>
  </si>
  <si>
    <t>[ REAL ]</t>
  </si>
  <si>
    <t>ITM_SNAP</t>
  </si>
  <si>
    <t>ITM_LINPOL</t>
  </si>
  <si>
    <t>LIN</t>
  </si>
  <si>
    <t>[ TRG...]</t>
  </si>
  <si>
    <t>[ PLOT ]</t>
  </si>
  <si>
    <t>ITM_op_j</t>
  </si>
  <si>
    <t>N47</t>
  </si>
  <si>
    <t>V47</t>
  </si>
  <si>
    <t>Removed nonexistent layouts</t>
  </si>
  <si>
    <t>Inserted V47</t>
  </si>
  <si>
    <t>corrections</t>
  </si>
  <si>
    <t>E47</t>
  </si>
  <si>
    <t>ITM_XSWAP</t>
  </si>
  <si>
    <t>op_i</t>
  </si>
  <si>
    <t>f-Alpha</t>
  </si>
  <si>
    <t>g-Alpha</t>
  </si>
  <si>
    <t>TAM</t>
  </si>
  <si>
    <t>ITM_a.lo</t>
  </si>
  <si>
    <t>ITM_b.lo</t>
  </si>
  <si>
    <t>ITM_c.lo</t>
  </si>
  <si>
    <t>ITM_d.lo</t>
  </si>
  <si>
    <t>ITM_e.lo</t>
  </si>
  <si>
    <t>ITM_f.lo</t>
  </si>
  <si>
    <t>ITM_g.lo</t>
  </si>
  <si>
    <t>ITM_h.lo</t>
  </si>
  <si>
    <t>ITM_i.lo</t>
  </si>
  <si>
    <t>ITM_j.lo</t>
  </si>
  <si>
    <t>ITM_k.lo</t>
  </si>
  <si>
    <t>ITM_l.lo</t>
  </si>
  <si>
    <t>ITM_m.lo</t>
  </si>
  <si>
    <t>ITM_n.lo</t>
  </si>
  <si>
    <t>ITM_o.lo</t>
  </si>
  <si>
    <t>ITM_p.lo</t>
  </si>
  <si>
    <t>ITM_q.lo</t>
  </si>
  <si>
    <t>ITM_r.lo</t>
  </si>
  <si>
    <t>ITM_s.lo</t>
  </si>
  <si>
    <t>ITM_t.lo</t>
  </si>
  <si>
    <t>ITM_u.lo</t>
  </si>
  <si>
    <t>ITM_v.lo</t>
  </si>
  <si>
    <t>ITM_w.lo</t>
  </si>
  <si>
    <t>ITM_x.lo</t>
  </si>
  <si>
    <t>ITM_y.lo</t>
  </si>
  <si>
    <t>ITM_z.lo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</si>
  <si>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</si>
  <si>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</si>
  <si>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</si>
  <si>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</si>
  <si>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</si>
  <si>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</si>
  <si>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</si>
  <si>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</si>
  <si>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</si>
  <si>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</si>
  <si>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</si>
  <si>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</si>
  <si>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</si>
  <si>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</si>
  <si>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</si>
  <si>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</si>
  <si>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</si>
  <si>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</si>
  <si>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</si>
  <si>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</si>
  <si>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</si>
  <si>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</si>
  <si>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</si>
  <si>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</si>
  <si>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</si>
  <si>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</si>
  <si>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</si>
  <si>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</si>
  <si>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</si>
  <si>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</si>
  <si>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</si>
  <si>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</si>
  <si>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</si>
  <si>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</si>
  <si>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</si>
  <si>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</si>
  <si>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ITM_pi.lo</t>
  </si>
  <si>
    <t>X.SWAP</t>
  </si>
  <si>
    <t>a.PARSE</t>
  </si>
  <si>
    <t>^</t>
  </si>
  <si>
    <t>&lt;E&gt;</t>
  </si>
  <si>
    <t>/</t>
  </si>
  <si>
    <t>Sigma</t>
  </si>
  <si>
    <t>√</t>
  </si>
  <si>
    <t>CLA</t>
  </si>
  <si>
    <t>Delta</t>
  </si>
  <si>
    <t>#8</t>
  </si>
  <si>
    <t>aLock^</t>
  </si>
  <si>
    <t>aLockv</t>
  </si>
  <si>
    <t>ITM_alpha.lo</t>
  </si>
  <si>
    <t>Reg A</t>
  </si>
  <si>
    <t>Reg B</t>
  </si>
  <si>
    <t>Reg C</t>
  </si>
  <si>
    <t>Reg D</t>
  </si>
  <si>
    <t>Reg I</t>
  </si>
  <si>
    <t>Reg J</t>
  </si>
  <si>
    <t>Reg K</t>
  </si>
  <si>
    <t>Reg L</t>
  </si>
  <si>
    <t>manual input</t>
  </si>
  <si>
    <t>DOCU_CHR_caseFLIP</t>
  </si>
  <si>
    <t>DOCU_CHR_numSET</t>
  </si>
  <si>
    <t>DOCU_CHR_sub</t>
  </si>
  <si>
    <t>DOCU_CHR_super</t>
  </si>
  <si>
    <t>(FlipChar)</t>
  </si>
  <si>
    <t>(Digit)</t>
  </si>
  <si>
    <t>Sub</t>
  </si>
  <si>
    <t>Super</t>
  </si>
  <si>
    <t>[ alpha ]</t>
  </si>
  <si>
    <t>ITM_T_HOME</t>
  </si>
  <si>
    <t>ITM_T_END</t>
  </si>
  <si>
    <t>#16</t>
  </si>
  <si>
    <t>END-&gt;</t>
  </si>
  <si>
    <t>&lt;-HOME</t>
  </si>
  <si>
    <t>|</t>
  </si>
  <si>
    <t>Label</t>
  </si>
  <si>
    <t>Item</t>
  </si>
  <si>
    <t>Lookup label items</t>
  </si>
  <si>
    <t>lookup label items</t>
  </si>
  <si>
    <t>HelperA</t>
  </si>
  <si>
    <t>HelperB</t>
  </si>
  <si>
    <t xml:space="preserve">  //keyID,              primary,              fShifted,             gShifted,             keyLblAim,            primaryAim,           fShiftedAim,          gShiftedAim,          primaryTam</t>
  </si>
  <si>
    <t>DOCU_ITM_AIM_TAM</t>
  </si>
  <si>
    <t>[ alpha (TAM) ]</t>
  </si>
  <si>
    <t>ITM_SEMICOLON</t>
  </si>
  <si>
    <t>;</t>
  </si>
  <si>
    <t>&lt;&gt;</t>
  </si>
  <si>
    <t>ITM_alpha</t>
  </si>
  <si>
    <t>DM42</t>
  </si>
  <si>
    <t>[ BLUE47 ]</t>
  </si>
  <si>
    <t>ITM_EEXCHR</t>
  </si>
  <si>
    <t>.lo</t>
  </si>
  <si>
    <t>formula</t>
  </si>
  <si>
    <t>value</t>
  </si>
  <si>
    <t>MNU_</t>
  </si>
  <si>
    <t>MNU_ALPHAFN</t>
  </si>
  <si>
    <t>MNU_BASE</t>
  </si>
  <si>
    <t>MNU_BITS</t>
  </si>
  <si>
    <t>MNU_BLUE_C47</t>
  </si>
  <si>
    <t>MNU_CATALOG</t>
  </si>
  <si>
    <t>MNU_CLK</t>
  </si>
  <si>
    <t>MNU_CLR</t>
  </si>
  <si>
    <t>MNU_CONST</t>
  </si>
  <si>
    <t>MNU_UNITCONV</t>
  </si>
  <si>
    <t>MNU_CPX</t>
  </si>
  <si>
    <t>MNU_DISP</t>
  </si>
  <si>
    <t>MNU_EQN</t>
  </si>
  <si>
    <t>MNU_EXP</t>
  </si>
  <si>
    <t>MNU_FIN</t>
  </si>
  <si>
    <t>MNU_FLAGS</t>
  </si>
  <si>
    <t>MNU_HOME</t>
  </si>
  <si>
    <t>MNU_IO</t>
  </si>
  <si>
    <t>MNU_INFO</t>
  </si>
  <si>
    <t>MNU_INTS</t>
  </si>
  <si>
    <t>MNU_ASN</t>
  </si>
  <si>
    <t>MNU_LOOP</t>
  </si>
  <si>
    <t>MNU_MATX</t>
  </si>
  <si>
    <t>MNU_MODE</t>
  </si>
  <si>
    <t>MNU_PFN</t>
  </si>
  <si>
    <t>MNU_PARTS_C43</t>
  </si>
  <si>
    <t>MNU_PLOTTING</t>
  </si>
  <si>
    <t>MNU_PRINT</t>
  </si>
  <si>
    <t>MNU_PROB</t>
  </si>
  <si>
    <t>MNU_PARTS</t>
  </si>
  <si>
    <t>MNU_SETUP</t>
  </si>
  <si>
    <t>MNU_STAT</t>
  </si>
  <si>
    <t>MNU_STK</t>
  </si>
  <si>
    <t>MNU_SUMS_C43</t>
  </si>
  <si>
    <t>MNU_TEST</t>
  </si>
  <si>
    <t>MNU_TRG</t>
  </si>
  <si>
    <t>MNU_TRG_C47_MORE</t>
  </si>
  <si>
    <t>MNU_TRI</t>
  </si>
  <si>
    <t>MNU_UNITCONV_C43</t>
  </si>
  <si>
    <t>MNU_XFN</t>
  </si>
  <si>
    <t>MNU_ANGLECONV_C43</t>
  </si>
  <si>
    <t>MNU_TRG_C47</t>
  </si>
  <si>
    <t>MNU_ADV</t>
  </si>
  <si>
    <t>DOCUMENTATION</t>
  </si>
  <si>
    <t>CODE GENERATION</t>
  </si>
  <si>
    <t>not be be edited manually</t>
  </si>
  <si>
    <t>Restored the last line of code in each section being different, in blue</t>
  </si>
  <si>
    <t>Restored theAdded "  " before each line of code to be compatible</t>
  </si>
  <si>
    <t xml:space="preserve">  //keyID,              primary,              fShifted,             gShifted,             keyLblAim,            primaryAim,           fShiftedAim,          gShiftedAim,          primaryTam         </t>
  </si>
  <si>
    <t>//SOURCE: WP43 code</t>
  </si>
  <si>
    <t>//This variable is to store in flash memory       //JM Copy of WP43S For KEYS menu</t>
  </si>
  <si>
    <t>TO_QSPI const calcKey_t kbd_std_WP43[37] = {</t>
  </si>
  <si>
    <t xml:space="preserve">  //keyId primary          fShifted         gShifted         keyLblAim        primaryAim         fShiftedAim            gShiftedAim    primaryTam</t>
  </si>
  <si>
    <t xml:space="preserve">  {22,  -MNU_EXP,         ITM_toINT,      -MNU_BITS,        ITM_NUMBER_SIGN, ITM_B,             ITM_NUMBER_SIGN,       ITM_BETA,      ITM_REG_B    },</t>
  </si>
  <si>
    <t xml:space="preserve">  {24,   ITM_LN,          ITM_dotD,        ITM_LOG10,       ITM_NULL,        ITM_D,             ITM_RIGHT_PARENTHESIS, ITM_DELTA,     ITM_REG_D    }, // if f or g are changed: adapt the function btnClicked section if(calcMode == CM_NIM) in keyboard.c. Case D for decimal base</t>
  </si>
  <si>
    <t xml:space="preserve">  {25,   ITM_EXP,         ITM_toHMS,       ITM_10x,         ITM_ALOG_SYMBOL, ITM_E,             ITM_ALOG_SYMBOL,       ITM_EPSILON,   ITM_E        },</t>
  </si>
  <si>
    <t xml:space="preserve">  {26,   ITM_SQUAREROOTX, ITM_AIM,        -MNU_ALPHAFN,     ITM_ROOT_SIGN,   ITM_F,             ITM_ROOT_SIGN,         ITM_PHI,       ITM_alpha    },</t>
  </si>
  <si>
    <t xml:space="preserve">  {31,   ITM_STO,         ITM_ASSIGN,      ITM_SAVE,        ITM_NULL,        ITM_G,             ITM_ASSIGN,            ITM_GAMMA,     ITM_NULL     },</t>
  </si>
  <si>
    <t xml:space="preserve">  {32,   ITM_RCL,         ITM_RBR,         ITM_VIEW,        ITM_NULL,        ITM_H,             ITM_RBR,               ITM_CHI,       ITM_HEX      }, // if f or g are changed: adapt the function btnClicked section if(calcMode == CM_NIM) in keyboard.c. Case H for hexadecimal base</t>
  </si>
  <si>
    <t xml:space="preserve">  {33,   ITM_Rdown,       ITM_Rup,        -MNU_CPX,         ITM_NULL,        ITM_I,             ITM_DOWN_ARROW,        ITM_IOTA,      ITM_REG_I    },</t>
  </si>
  <si>
    <t xml:space="preserve">  {34,   ITM_CC,          ITM_MAGNITUDE,   ITM_ARG,         ITM_NULL,        ITM_J,             ITM_VERTICAL_BAR,      ITM_ETA,       ITM_REG_J    },</t>
  </si>
  <si>
    <t xml:space="preserve">  {35,   ITM_SHIFTf,      ITM_NULL,        ITM_SNAP,        ITM_SHIFTf,      ITM_SHIFTf,        ITM_NULL,              ITM_SNAP,      ITM_SHIFTf   },</t>
  </si>
  <si>
    <t xml:space="preserve">  {36,   ITM_SHIFTg,      ITM_USERMODE,    ITM_NULL,        ITM_SHIFTg,      ITM_SHIFTg,        ITM_USERMODE,          ITM_NULL,      ITM_SHIFTg   },</t>
  </si>
  <si>
    <t xml:space="preserve">  {41,   ITM_ENTER,       ITM_FILL,        ITM_DROP,        ITM_ENTER,       ITM_ENTER,         ITM_NULL,              ITM_NULL,      ITM_ENTER    },</t>
  </si>
  <si>
    <t xml:space="preserve">  {42,   ITM_XexY,        ITM_Xex,        -MNU_STK,         ITM_ex,          ITM_K,             ITM_ex,                ITM_KAPPA,     ITM_REG_K    },</t>
  </si>
  <si>
    <t xml:space="preserve">  {43,   ITM_CHS,         ITM_DELTAPC,    -MNU_FIN,         ITM_PLUS_MINUS,  ITM_L,             ITM_PLUS_MINUS,        ITM_LAMBDA,    ITM_REG_L    },</t>
  </si>
  <si>
    <t xml:space="preserve">  {44,   ITM_EXPONENT,    ITM_DSP,        -MNU_DISP,        ITM_NULL,        ITM_M,             ITM_UP_ARROW,          ITM_MU,        ITM_NULL     },</t>
  </si>
  <si>
    <t xml:space="preserve">  {45,   ITM_BACKSPACE,   ITM_UNDO,       -MNU_CLR,         ITM_BACKSPACE,   ITM_BACKSPACE,     ITM_UNDO,             -MNU_CLR,       ITM_BACKSPACE},</t>
  </si>
  <si>
    <t xml:space="preserve">  {51,   ITM_DIV,         ITM_PARALLEL,    ITM_MOD,         ITM_SLASH,       ITM_N,             ITM_SLASH,             ITM_NU,        ITM_DIV      },</t>
  </si>
  <si>
    <t xml:space="preserve">  {52,   ITM_7,           ITM_NULL,        ITM_NULL,        ITM_7,           ITM_O,             ITM_7,                 ITM_OMEGA,     ITM_7        },</t>
  </si>
  <si>
    <t xml:space="preserve">  {53,   ITM_8,           ITM_NULL,       -MNU_MODE,        ITM_8,           ITM_P,             ITM_8,                 ITM_PI,        ITM_8        },</t>
  </si>
  <si>
    <t xml:space="preserve">  {54,   ITM_9,           ITM_LBL,         ITM_RTN,         ITM_9,           ITM_Q,             ITM_9,                 ITM_NULL,      ITM_9        },</t>
  </si>
  <si>
    <t xml:space="preserve">  {55,   ITM_XEQ,         ITM_GTO,        -MNU_FLAGS,       ITM_NULL,        ITM_NULL,          ITM_NULL,             -MNU_FLAGS,     ITM_NULL     },</t>
  </si>
  <si>
    <t xml:space="preserve">  {61,   ITM_MULT,        ITM_XFACT,      -MNU_PROB,        ITM_CROSS,       ITM_R,             ITM_PROD_SIGN,         ITM_RHO,       ITM_MULT     },</t>
  </si>
  <si>
    <t xml:space="preserve">  {63,   ITM_5,           ITM_toREC2,      ITM_toPOL2,      ITM_5,           ITM_T,             ITM_5,                 ITM_TAU,       ITM_5        },</t>
  </si>
  <si>
    <t xml:space="preserve">  {64,   ITM_6,           ITM_TIMER,      -MNU_CLK,         ITM_6,           ITM_U,             ITM_6,                 ITM_THETA,     ITM_6        },</t>
  </si>
  <si>
    <t xml:space="preserve">  {65,   ITM_UP1,         ITM_BST,         ITM_SF,          ITM_UP1,         ITM_UP1,           ITM_BST,               ITM_SF,        ITM_UP1      },</t>
  </si>
  <si>
    <t xml:space="preserve">  {72,   ITM_1,          -MNU_ADV,        -MNU_EQN,         ITM_1,           ITM_W,             ITM_1,                 ITM_PSI,       ITM_1        },</t>
  </si>
  <si>
    <t xml:space="preserve">  {73,   ITM_2,          -MNU_MATX,       -MNU_XFN,         ITM_2,           ITM_X,             ITM_2,                 ITM_XI,        ITM_2        },</t>
  </si>
  <si>
    <t xml:space="preserve">  {74,   ITM_3,           ITM_CONSTpi,    -MNU_CONST,       ITM_3,           ITM_Y,             ITM_3,                 ITM_UPSILON,   ITM_3        },</t>
  </si>
  <si>
    <t xml:space="preserve">  {75,   ITM_DOWN1,       ITM_SST,         ITM_CF,          ITM_DOWN1,       ITM_DOWN1,         ITM_SST,               ITM_CF,        ITM_DOWN1    },</t>
  </si>
  <si>
    <t xml:space="preserve">  {81,   ITM_ADD,        -MNU_LOOP,       -MNU_TEST,        ITM_PLUS,        ITM_Z,             ITM_PLUS,              ITM_ZETA,      ITM_ADD      },</t>
  </si>
  <si>
    <t xml:space="preserve">  {82,   ITM_0,          -MNU_IO,         -MNU_PRINT,       ITM_0,           ITM_QUESTION_MARK, ITM_0,                 ITM_PRINTER,   ITM_0        },</t>
  </si>
  <si>
    <t xml:space="preserve">  {83,   ITM_PERIOD,      ITM_SHOW,       -MNU_INFO,        ITM_PERIOD,      ITM_COMMA,         ITM_PERIOD,           -MNU_ALPHADOT,  ITM_PERIOD   },</t>
  </si>
  <si>
    <t xml:space="preserve">  {84,   ITM_RS,          ITM_PR,         -MNU_PFN,         ITM_NULL,        ITM_SPACE,         ITM_NULL,              ITM_NULL,      ITM_NULL     },</t>
  </si>
  <si>
    <t xml:space="preserve">  {85,   ITM_EXIT1,      -MNU_CATALOG,     ITM_OFF,         ITM_EXIT1,       ITM_EXIT1,        -MNU_CATALOG,           ITM_OFF,       ITM_EXIT1    }</t>
  </si>
  <si>
    <t>Added WP43 adapted code for C47, to spreadsheet as text</t>
  </si>
  <si>
    <t>Sigma-</t>
  </si>
  <si>
    <t>ITM_SIGMAMINUS</t>
  </si>
  <si>
    <t>Swapped DM42 CLX and UNDO back (added Sigma- to the Lookup table)</t>
  </si>
  <si>
    <t>In the target code, in the text editor, changed C47, C43,  fAim back to "0" in the code, due to complex ideosyncrasies in the simulator labelling. Not fixing it now.</t>
  </si>
  <si>
    <t>(in the other layouts this has not been changed - it is todo)</t>
  </si>
  <si>
    <t>Errors in V47. I forced this one NULL:</t>
  </si>
  <si>
    <t>Changes by Jaco:</t>
  </si>
  <si>
    <t>Errors on the V47: See the red marked cells in MAIN tab.</t>
  </si>
  <si>
    <t>xx</t>
  </si>
  <si>
    <t>Changes by Jaco</t>
  </si>
  <si>
    <t>Deleted Sheet1</t>
  </si>
  <si>
    <t>Added EXIT to E47 AIM primary</t>
  </si>
  <si>
    <t>Cleared "Checked OK" column as all is checked at this point</t>
  </si>
  <si>
    <t>B2</t>
  </si>
  <si>
    <t>gShiftedAim -&gt;</t>
  </si>
  <si>
    <t>Substitute(B2; "ITM_SEMICOLON"; "ITM_0")</t>
  </si>
  <si>
    <t>Substitute(Substitute(A1; ".lo"; ""); "MNU_"; "-MNU_")</t>
  </si>
  <si>
    <t>ITM_CC</t>
  </si>
  <si>
    <t>ITM_DMS</t>
  </si>
  <si>
    <t>D.MS</t>
  </si>
  <si>
    <t>ITM_DMS2</t>
  </si>
  <si>
    <t>=&gt;D.MS</t>
  </si>
  <si>
    <t>ITM_toHMS</t>
  </si>
  <si>
    <t>-&gt;h.ms</t>
  </si>
  <si>
    <t>ITM_FILL</t>
  </si>
  <si>
    <t>ITM_Xex</t>
  </si>
  <si>
    <t>ITM_DSP</t>
  </si>
  <si>
    <t>VALUES</t>
  </si>
  <si>
    <t>restoring full tables</t>
  </si>
  <si>
    <t>ITM_XFACT</t>
  </si>
  <si>
    <t>ITM_SAVE</t>
  </si>
  <si>
    <t>ITM_DROP</t>
  </si>
  <si>
    <t>ITM_MOD</t>
  </si>
  <si>
    <t>ITM_SF</t>
  </si>
  <si>
    <t>ITM_CF</t>
  </si>
  <si>
    <t>MNU_ALPHAINTL</t>
  </si>
  <si>
    <t>ITM_ALPHA</t>
  </si>
  <si>
    <t>ITM_toINT</t>
  </si>
  <si>
    <t>ITM_BETA</t>
  </si>
  <si>
    <t>ITM_LEFT_PARENTHESIS</t>
  </si>
  <si>
    <t>ITM_GAMMA</t>
  </si>
  <si>
    <t>ITM_RIGHT_PARENTHESIS</t>
  </si>
  <si>
    <t>ITM_ALOG_SYMBOL</t>
  </si>
  <si>
    <t>ITM_EPSILON</t>
  </si>
  <si>
    <t>ITM_PHI</t>
  </si>
  <si>
    <t>ITM_CHI</t>
  </si>
  <si>
    <t>ITM_IOTA</t>
  </si>
  <si>
    <t>ITM_ETA</t>
  </si>
  <si>
    <t>ITM_KAPPA</t>
  </si>
  <si>
    <t>ITM_LAMBDA</t>
  </si>
  <si>
    <t>ITM_MU</t>
  </si>
  <si>
    <t>ITM_PARALLEL</t>
  </si>
  <si>
    <t>ITM_NU</t>
  </si>
  <si>
    <t>ITM_OMEGA</t>
  </si>
  <si>
    <t>ITM_PI</t>
  </si>
  <si>
    <t>ITM_PROD_SIGN</t>
  </si>
  <si>
    <t>ITM_RHO</t>
  </si>
  <si>
    <t>ITM_TAU</t>
  </si>
  <si>
    <t>ITM_THETA</t>
  </si>
  <si>
    <t>MNU_ALPHAMATH</t>
  </si>
  <si>
    <t>ITM_PSI</t>
  </si>
  <si>
    <t>ITM_XI</t>
  </si>
  <si>
    <t>ITM_UPSILON</t>
  </si>
  <si>
    <t>ITM_ZETA</t>
  </si>
  <si>
    <t>ITM_PRINTER</t>
  </si>
  <si>
    <t>MNU_ALPHADOT</t>
  </si>
  <si>
    <t xml:space="preserve"> # </t>
  </si>
  <si>
    <t>(</t>
  </si>
  <si>
    <t>)</t>
  </si>
  <si>
    <t>Beta</t>
  </si>
  <si>
    <t>Chi</t>
  </si>
  <si>
    <t>Epsilon</t>
  </si>
  <si>
    <t>Eta</t>
  </si>
  <si>
    <t>Gamma</t>
  </si>
  <si>
    <t>Iota</t>
  </si>
  <si>
    <t>Kappa</t>
  </si>
  <si>
    <t>Lambda</t>
  </si>
  <si>
    <t>Mu</t>
  </si>
  <si>
    <t>Nu</t>
  </si>
  <si>
    <t>Omega</t>
  </si>
  <si>
    <t>Phi</t>
  </si>
  <si>
    <t>Psi</t>
  </si>
  <si>
    <t>Rho</t>
  </si>
  <si>
    <t>Tau</t>
  </si>
  <si>
    <t>Theta</t>
  </si>
  <si>
    <t>Upsilon</t>
  </si>
  <si>
    <t>Xi</t>
  </si>
  <si>
    <t>Zeta</t>
  </si>
  <si>
    <t>WP43 specific</t>
  </si>
  <si>
    <t>&lt;printer&gt;</t>
  </si>
  <si>
    <t>[ aDOT ]</t>
  </si>
  <si>
    <t>[ aINTL ]</t>
  </si>
  <si>
    <t>[ aMATH ]</t>
  </si>
  <si>
    <t>MNU_ANGLECONV_43S</t>
  </si>
  <si>
    <t>[ TRGD47 ]</t>
  </si>
  <si>
    <t>[ &lt;CONV ]</t>
  </si>
  <si>
    <t>[ aFN ]</t>
  </si>
  <si>
    <t>C 4 3</t>
  </si>
  <si>
    <t>DELETED</t>
  </si>
  <si>
    <t>DOCU_ITM_RADIX</t>
  </si>
  <si>
    <t>•</t>
  </si>
  <si>
    <t xml:space="preserve">[ TRG ] </t>
  </si>
  <si>
    <t xml:space="preserve">  {21,   ITM_1ONX,        ITM_TGLFRT,     -MNU_UNITCONV,    ITM_NULL,        ITM_A,            -MNU_ALPHAINTL,         ITM_ALPHA,     ITM_REG_A    },</t>
  </si>
  <si>
    <t xml:space="preserve">  {23,  -MNU_TRI,         ITM_DMS,        -MNU_ANGLECONV_43S,ITM_NULL,       ITM_C,             ITM_LEFT_PARENTHESIS,  ITM_GAMMA,     ITM_REG_C    },</t>
  </si>
  <si>
    <t xml:space="preserve">  {62,   ITM_4,          -MNU_PLOTTING,   -MNU_STAT,        ITM_4,           ITM_S,             ITM_4,                 ITM_SIGMA,     ITM_4        },</t>
  </si>
  <si>
    <t xml:space="preserve">  {71,   ITM_SUB,        -MNU_INTS,       -MNU_PARTS,       ITM_MINUS,       ITM_V,             ITM_MINUS,            -MNU_ALPHAMATH, ITM_SUB      },</t>
  </si>
  <si>
    <t>// NOT GENERATED (YET)</t>
  </si>
  <si>
    <t>"ITM_T_HOME"; "ITM_UP1"; "ITM_T_END"; "ITM_DOWN1"; "DOCU_CHR_sub"; "ITM_DOWN_ARROW"; "DOCU_CHR_super"; "ITM_UP_ARROW"; "DOCU_ITM_AIM_TAM"; "ITM_alpha"; "DOCU_CHR_caseFLIP"; "ITM_NULL"; "DOCU_CHR_numSET"; "ITM_NULL"; "DOCU_ITM_RADIX"; "ITM_PERIOD"; "ITM_SEMICOLON"; "ITM_0"; an33</t>
  </si>
  <si>
    <t>[ TRI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</si>
</sst>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7">
    <font>
      <sz val="12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5"/>
      <name val="Consolas"/>
      <family val="3"/>
    </font>
    <font>
      <sz val="12"/>
      <name val="Consolas"/>
      <family val="3"/>
    </font>
    <font>
      <sz val="12"/>
      <color theme="0" tint="-0.249977111117893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rgb="FF80808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</font>
    <font>
      <sz val="16"/>
      <color theme="0" tint="-0.499984740745262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i/>
      <sz val="12"/>
      <color rgb="FF7030A0"/>
      <name val="Calibri"/>
      <family val="2"/>
      <scheme val="minor"/>
    </font>
    <font>
      <i/>
      <sz val="16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499984740745262"/>
      <name val="Calibri"/>
      <family val="2"/>
      <charset val="1"/>
    </font>
    <font>
      <i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theme="4"/>
      <name val="Consolas"/>
      <family val="3"/>
    </font>
    <font>
      <sz val="12"/>
      <color theme="9"/>
      <name val="Calibri"/>
      <family val="2"/>
      <scheme val="minor"/>
    </font>
    <font>
      <sz val="12"/>
      <color theme="1"/>
      <name val="Menlo Regular"/>
    </font>
    <font>
      <sz val="12"/>
      <color theme="0" tint="-0.1499984740745262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0"/>
      <name val="Consolas"/>
      <family val="3"/>
    </font>
    <font>
      <sz val="24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BFBFBF"/>
      </patternFill>
    </fill>
    <fill>
      <patternFill patternType="solid">
        <fgColor rgb="FFF2F2F2"/>
        <bgColor rgb="FFF0F0F0"/>
      </patternFill>
    </fill>
    <fill>
      <patternFill patternType="solid">
        <fgColor rgb="FF808080"/>
        <bgColor rgb="FF666699"/>
      </patternFill>
    </fill>
    <fill>
      <patternFill patternType="solid">
        <fgColor rgb="FFBFBFBF"/>
        <bgColor rgb="FFB4C7E7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C00000"/>
        <bgColor rgb="FFFF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0" fillId="0" borderId="0" xfId="0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0" xfId="0" applyNumberForma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13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4" fillId="11" borderId="0" xfId="0" applyFont="1" applyFill="1" applyAlignment="1">
      <alignment horizontal="left" vertical="center"/>
    </xf>
    <xf numFmtId="0" fontId="14" fillId="13" borderId="0" xfId="0" applyFont="1" applyFill="1" applyAlignment="1">
      <alignment horizontal="left" vertical="center"/>
    </xf>
    <xf numFmtId="0" fontId="0" fillId="19" borderId="9" xfId="0" applyFill="1" applyBorder="1" applyAlignment="1">
      <alignment horizontal="center" vertical="center"/>
    </xf>
    <xf numFmtId="14" fontId="9" fillId="0" borderId="0" xfId="0" applyNumberFormat="1" applyFont="1"/>
    <xf numFmtId="0" fontId="9" fillId="0" borderId="0" xfId="0" applyFont="1"/>
    <xf numFmtId="49" fontId="4" fillId="0" borderId="0" xfId="0" applyNumberFormat="1" applyFont="1"/>
    <xf numFmtId="0" fontId="14" fillId="6" borderId="0" xfId="0" applyFont="1" applyFill="1" applyAlignment="1">
      <alignment horizontal="left" vertical="center"/>
    </xf>
    <xf numFmtId="14" fontId="0" fillId="0" borderId="0" xfId="0" applyNumberFormat="1"/>
    <xf numFmtId="0" fontId="5" fillId="5" borderId="9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23" borderId="0" xfId="0" applyFont="1" applyFill="1" applyAlignment="1">
      <alignment horizontal="center" vertical="center"/>
    </xf>
    <xf numFmtId="0" fontId="10" fillId="15" borderId="1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0" fillId="8" borderId="10" xfId="0" applyFill="1" applyBorder="1" applyAlignment="1">
      <alignment horizontal="center" vertical="center"/>
    </xf>
    <xf numFmtId="0" fontId="0" fillId="11" borderId="0" xfId="0" applyFill="1" applyAlignment="1">
      <alignment horizontal="left" vertical="center" indent="1"/>
    </xf>
    <xf numFmtId="0" fontId="5" fillId="6" borderId="9" xfId="0" applyFont="1" applyFill="1" applyBorder="1"/>
    <xf numFmtId="49" fontId="5" fillId="6" borderId="9" xfId="0" applyNumberFormat="1" applyFont="1" applyFill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4" fillId="0" borderId="9" xfId="0" applyNumberFormat="1" applyFont="1" applyBorder="1" applyAlignment="1">
      <alignment horizontal="left"/>
    </xf>
    <xf numFmtId="49" fontId="0" fillId="11" borderId="9" xfId="0" applyNumberFormat="1" applyFill="1" applyBorder="1" applyAlignment="1">
      <alignment horizontal="left"/>
    </xf>
    <xf numFmtId="0" fontId="10" fillId="12" borderId="9" xfId="0" applyFont="1" applyFill="1" applyBorder="1" applyAlignment="1">
      <alignment horizontal="left" vertical="center"/>
    </xf>
    <xf numFmtId="49" fontId="0" fillId="23" borderId="9" xfId="0" applyNumberFormat="1" applyFill="1" applyBorder="1" applyAlignment="1">
      <alignment horizontal="left"/>
    </xf>
    <xf numFmtId="0" fontId="15" fillId="14" borderId="9" xfId="0" applyFont="1" applyFill="1" applyBorder="1" applyAlignment="1">
      <alignment horizontal="left"/>
    </xf>
    <xf numFmtId="49" fontId="15" fillId="14" borderId="9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6" borderId="9" xfId="0" applyNumberFormat="1" applyFill="1" applyBorder="1" applyAlignment="1">
      <alignment horizontal="left"/>
    </xf>
    <xf numFmtId="0" fontId="0" fillId="25" borderId="9" xfId="0" applyFill="1" applyBorder="1" applyAlignment="1">
      <alignment horizontal="left"/>
    </xf>
    <xf numFmtId="0" fontId="0" fillId="19" borderId="1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5" fillId="0" borderId="0" xfId="0" applyFont="1" applyAlignment="1">
      <alignment horizontal="left" vertical="center" indent="1"/>
    </xf>
    <xf numFmtId="0" fontId="26" fillId="0" borderId="0" xfId="0" applyFont="1" applyAlignment="1">
      <alignment horizontal="left" vertical="center" indent="1"/>
    </xf>
    <xf numFmtId="0" fontId="0" fillId="26" borderId="19" xfId="0" applyFill="1" applyBorder="1" applyAlignment="1">
      <alignment horizontal="center" vertical="center"/>
    </xf>
    <xf numFmtId="0" fontId="0" fillId="26" borderId="21" xfId="0" applyFill="1" applyBorder="1" applyAlignment="1">
      <alignment horizontal="center" vertical="center"/>
    </xf>
    <xf numFmtId="0" fontId="0" fillId="26" borderId="2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4" fillId="23" borderId="9" xfId="0" applyFont="1" applyFill="1" applyBorder="1"/>
    <xf numFmtId="49" fontId="0" fillId="0" borderId="10" xfId="0" applyNumberFormat="1" applyBorder="1" applyAlignment="1">
      <alignment horizontal="left"/>
    </xf>
    <xf numFmtId="49" fontId="0" fillId="0" borderId="29" xfId="0" applyNumberFormat="1" applyBorder="1" applyAlignment="1">
      <alignment horizontal="left"/>
    </xf>
    <xf numFmtId="49" fontId="0" fillId="24" borderId="17" xfId="0" applyNumberFormat="1" applyFill="1" applyBorder="1" applyAlignment="1">
      <alignment horizontal="left"/>
    </xf>
    <xf numFmtId="49" fontId="0" fillId="24" borderId="19" xfId="0" applyNumberFormat="1" applyFill="1" applyBorder="1" applyAlignment="1">
      <alignment horizontal="left"/>
    </xf>
    <xf numFmtId="49" fontId="4" fillId="24" borderId="22" xfId="0" applyNumberFormat="1" applyFont="1" applyFill="1" applyBorder="1" applyAlignment="1">
      <alignment horizontal="left"/>
    </xf>
    <xf numFmtId="49" fontId="4" fillId="24" borderId="24" xfId="0" applyNumberFormat="1" applyFont="1" applyFill="1" applyBorder="1" applyAlignment="1">
      <alignment horizontal="left"/>
    </xf>
    <xf numFmtId="49" fontId="0" fillId="28" borderId="17" xfId="0" applyNumberFormat="1" applyFill="1" applyBorder="1" applyAlignment="1">
      <alignment horizontal="left"/>
    </xf>
    <xf numFmtId="49" fontId="4" fillId="28" borderId="22" xfId="0" applyNumberFormat="1" applyFont="1" applyFill="1" applyBorder="1" applyAlignment="1">
      <alignment horizontal="left"/>
    </xf>
    <xf numFmtId="0" fontId="31" fillId="0" borderId="0" xfId="0" applyFont="1" applyAlignment="1">
      <alignment horizontal="left" vertical="center" indent="1"/>
    </xf>
    <xf numFmtId="0" fontId="10" fillId="11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9" xfId="0" applyBorder="1"/>
    <xf numFmtId="0" fontId="0" fillId="7" borderId="9" xfId="0" applyFill="1" applyBorder="1"/>
    <xf numFmtId="0" fontId="4" fillId="7" borderId="0" xfId="0" applyFont="1" applyFill="1"/>
    <xf numFmtId="0" fontId="30" fillId="0" borderId="0" xfId="0" applyFont="1" applyAlignment="1">
      <alignment horizontal="center"/>
    </xf>
    <xf numFmtId="0" fontId="4" fillId="7" borderId="9" xfId="0" applyFont="1" applyFill="1" applyBorder="1"/>
    <xf numFmtId="0" fontId="7" fillId="24" borderId="28" xfId="0" applyFont="1" applyFill="1" applyBorder="1" applyAlignment="1" applyProtection="1">
      <alignment horizontal="center" vertical="center"/>
      <protection locked="0"/>
    </xf>
    <xf numFmtId="0" fontId="32" fillId="29" borderId="0" xfId="0" applyFont="1" applyFill="1" applyAlignment="1">
      <alignment horizontal="left" vertical="center" indent="1"/>
    </xf>
    <xf numFmtId="0" fontId="27" fillId="3" borderId="0" xfId="0" applyFont="1" applyFill="1" applyAlignment="1">
      <alignment horizontal="left" vertical="center" indent="1"/>
    </xf>
    <xf numFmtId="0" fontId="33" fillId="0" borderId="0" xfId="0" applyFont="1" applyAlignment="1">
      <alignment horizontal="left" vertical="center"/>
    </xf>
    <xf numFmtId="15" fontId="0" fillId="0" borderId="0" xfId="0" applyNumberFormat="1"/>
    <xf numFmtId="0" fontId="34" fillId="0" borderId="0" xfId="0" applyFont="1" applyAlignment="1">
      <alignment horizontal="center" vertical="center"/>
    </xf>
    <xf numFmtId="0" fontId="35" fillId="30" borderId="0" xfId="0" applyFont="1" applyFill="1" applyAlignment="1">
      <alignment vertical="center"/>
    </xf>
    <xf numFmtId="0" fontId="0" fillId="10" borderId="0" xfId="0" applyFill="1"/>
    <xf numFmtId="0" fontId="36" fillId="0" borderId="0" xfId="0" applyFont="1" applyAlignment="1">
      <alignment horizontal="center" vertical="center"/>
    </xf>
    <xf numFmtId="0" fontId="37" fillId="5" borderId="9" xfId="0" applyFont="1" applyFill="1" applyBorder="1" applyAlignment="1">
      <alignment horizontal="center" vertical="center"/>
    </xf>
    <xf numFmtId="0" fontId="38" fillId="5" borderId="9" xfId="0" applyFont="1" applyFill="1" applyBorder="1" applyAlignment="1">
      <alignment horizontal="center" vertical="center"/>
    </xf>
    <xf numFmtId="0" fontId="39" fillId="5" borderId="17" xfId="0" applyFont="1" applyFill="1" applyBorder="1" applyAlignment="1">
      <alignment horizontal="center" vertical="center"/>
    </xf>
    <xf numFmtId="0" fontId="39" fillId="5" borderId="18" xfId="0" applyFont="1" applyFill="1" applyBorder="1" applyAlignment="1">
      <alignment horizontal="center" vertical="center"/>
    </xf>
    <xf numFmtId="0" fontId="39" fillId="5" borderId="19" xfId="0" applyFont="1" applyFill="1" applyBorder="1" applyAlignment="1">
      <alignment horizontal="center" vertical="center"/>
    </xf>
    <xf numFmtId="0" fontId="39" fillId="5" borderId="20" xfId="0" applyFont="1" applyFill="1" applyBorder="1" applyAlignment="1">
      <alignment horizontal="center" vertical="center"/>
    </xf>
    <xf numFmtId="0" fontId="39" fillId="5" borderId="9" xfId="0" applyFont="1" applyFill="1" applyBorder="1" applyAlignment="1">
      <alignment horizontal="center" vertical="center"/>
    </xf>
    <xf numFmtId="0" fontId="39" fillId="5" borderId="21" xfId="0" applyFont="1" applyFill="1" applyBorder="1" applyAlignment="1">
      <alignment horizontal="center" vertical="center"/>
    </xf>
    <xf numFmtId="0" fontId="39" fillId="5" borderId="22" xfId="0" applyFont="1" applyFill="1" applyBorder="1" applyAlignment="1">
      <alignment horizontal="center" vertical="center"/>
    </xf>
    <xf numFmtId="0" fontId="39" fillId="5" borderId="23" xfId="0" applyFont="1" applyFill="1" applyBorder="1" applyAlignment="1">
      <alignment horizontal="center" vertical="center"/>
    </xf>
    <xf numFmtId="0" fontId="39" fillId="5" borderId="24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8" borderId="9" xfId="0" applyFont="1" applyFill="1" applyBorder="1" applyAlignment="1">
      <alignment horizontal="center" vertical="center"/>
    </xf>
    <xf numFmtId="0" fontId="39" fillId="8" borderId="10" xfId="0" applyFont="1" applyFill="1" applyBorder="1" applyAlignment="1">
      <alignment horizontal="center" vertical="center"/>
    </xf>
    <xf numFmtId="0" fontId="39" fillId="8" borderId="13" xfId="0" applyFont="1" applyFill="1" applyBorder="1" applyAlignment="1">
      <alignment horizontal="center" vertical="center"/>
    </xf>
    <xf numFmtId="164" fontId="39" fillId="0" borderId="0" xfId="0" applyNumberFormat="1" applyFont="1" applyAlignment="1">
      <alignment horizontal="center" vertical="center"/>
    </xf>
    <xf numFmtId="0" fontId="39" fillId="10" borderId="21" xfId="0" applyFont="1" applyFill="1" applyBorder="1" applyAlignment="1">
      <alignment horizontal="center" vertical="center"/>
    </xf>
    <xf numFmtId="0" fontId="39" fillId="19" borderId="9" xfId="0" applyFont="1" applyFill="1" applyBorder="1" applyAlignment="1">
      <alignment horizontal="center" vertical="center"/>
    </xf>
    <xf numFmtId="0" fontId="39" fillId="19" borderId="10" xfId="0" applyFont="1" applyFill="1" applyBorder="1" applyAlignment="1">
      <alignment horizontal="center" vertical="center"/>
    </xf>
    <xf numFmtId="0" fontId="39" fillId="0" borderId="0" xfId="0" applyFont="1" applyAlignment="1">
      <alignment horizontal="left" vertical="center" indent="1"/>
    </xf>
    <xf numFmtId="0" fontId="39" fillId="25" borderId="25" xfId="0" applyFont="1" applyFill="1" applyBorder="1" applyAlignment="1">
      <alignment horizontal="left" vertical="center" indent="1"/>
    </xf>
    <xf numFmtId="0" fontId="39" fillId="25" borderId="26" xfId="0" applyFont="1" applyFill="1" applyBorder="1" applyAlignment="1">
      <alignment horizontal="left" vertical="center" indent="1"/>
    </xf>
    <xf numFmtId="0" fontId="39" fillId="25" borderId="27" xfId="0" applyFont="1" applyFill="1" applyBorder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39" fillId="25" borderId="17" xfId="0" applyFont="1" applyFill="1" applyBorder="1" applyAlignment="1">
      <alignment horizontal="left" vertical="center" indent="1"/>
    </xf>
    <xf numFmtId="0" fontId="37" fillId="23" borderId="18" xfId="0" applyFont="1" applyFill="1" applyBorder="1" applyAlignment="1">
      <alignment horizontal="left" vertical="center" indent="1"/>
    </xf>
    <xf numFmtId="0" fontId="39" fillId="25" borderId="19" xfId="0" applyFont="1" applyFill="1" applyBorder="1" applyAlignment="1">
      <alignment horizontal="left" vertical="center" indent="1"/>
    </xf>
    <xf numFmtId="0" fontId="39" fillId="25" borderId="20" xfId="0" applyFont="1" applyFill="1" applyBorder="1" applyAlignment="1">
      <alignment horizontal="left" vertical="center" indent="1"/>
    </xf>
    <xf numFmtId="0" fontId="37" fillId="23" borderId="9" xfId="0" applyFont="1" applyFill="1" applyBorder="1" applyAlignment="1">
      <alignment horizontal="left" vertical="center" indent="1"/>
    </xf>
    <xf numFmtId="0" fontId="39" fillId="25" borderId="21" xfId="0" applyFont="1" applyFill="1" applyBorder="1" applyAlignment="1">
      <alignment horizontal="left" vertical="center" indent="1"/>
    </xf>
    <xf numFmtId="0" fontId="37" fillId="0" borderId="21" xfId="0" applyFont="1" applyBorder="1" applyAlignment="1">
      <alignment horizontal="left" vertical="center" indent="1"/>
    </xf>
    <xf numFmtId="0" fontId="37" fillId="23" borderId="21" xfId="0" applyFont="1" applyFill="1" applyBorder="1" applyAlignment="1">
      <alignment horizontal="left" vertical="center" indent="1"/>
    </xf>
    <xf numFmtId="0" fontId="41" fillId="0" borderId="9" xfId="0" applyFont="1" applyBorder="1" applyAlignment="1">
      <alignment horizontal="left" vertical="center" indent="1"/>
    </xf>
    <xf numFmtId="0" fontId="37" fillId="23" borderId="20" xfId="0" applyFont="1" applyFill="1" applyBorder="1" applyAlignment="1">
      <alignment horizontal="left" vertical="center" indent="1"/>
    </xf>
    <xf numFmtId="0" fontId="37" fillId="0" borderId="20" xfId="0" applyFont="1" applyBorder="1" applyAlignment="1">
      <alignment horizontal="left" vertical="center" indent="1"/>
    </xf>
    <xf numFmtId="0" fontId="37" fillId="0" borderId="9" xfId="0" applyFont="1" applyBorder="1" applyAlignment="1">
      <alignment horizontal="left" vertical="center" indent="1"/>
    </xf>
    <xf numFmtId="0" fontId="37" fillId="0" borderId="22" xfId="0" applyFont="1" applyBorder="1" applyAlignment="1">
      <alignment horizontal="left" vertical="center" indent="1"/>
    </xf>
    <xf numFmtId="0" fontId="37" fillId="23" borderId="23" xfId="0" applyFont="1" applyFill="1" applyBorder="1" applyAlignment="1">
      <alignment horizontal="left" vertical="center" indent="1"/>
    </xf>
    <xf numFmtId="0" fontId="37" fillId="23" borderId="24" xfId="0" applyFont="1" applyFill="1" applyBorder="1" applyAlignment="1">
      <alignment horizontal="left" vertical="center" indent="1"/>
    </xf>
    <xf numFmtId="0" fontId="37" fillId="0" borderId="18" xfId="0" applyFont="1" applyBorder="1" applyAlignment="1">
      <alignment horizontal="left" vertical="center" indent="1"/>
    </xf>
    <xf numFmtId="0" fontId="37" fillId="23" borderId="22" xfId="0" applyFont="1" applyFill="1" applyBorder="1" applyAlignment="1">
      <alignment horizontal="left" vertical="center" indent="1"/>
    </xf>
    <xf numFmtId="0" fontId="42" fillId="27" borderId="21" xfId="0" applyFont="1" applyFill="1" applyBorder="1" applyAlignment="1">
      <alignment horizontal="left" vertical="center" indent="1"/>
    </xf>
    <xf numFmtId="16" fontId="0" fillId="0" borderId="0" xfId="0" applyNumberFormat="1"/>
    <xf numFmtId="0" fontId="5" fillId="0" borderId="0" xfId="0" applyFont="1" applyAlignment="1">
      <alignment horizontal="right"/>
    </xf>
    <xf numFmtId="0" fontId="5" fillId="23" borderId="9" xfId="0" applyFont="1" applyFill="1" applyBorder="1"/>
    <xf numFmtId="0" fontId="38" fillId="23" borderId="20" xfId="0" applyFont="1" applyFill="1" applyBorder="1" applyAlignment="1">
      <alignment horizontal="left" vertical="center" indent="1"/>
    </xf>
    <xf numFmtId="0" fontId="39" fillId="0" borderId="17" xfId="0" applyFont="1" applyBorder="1" applyAlignment="1">
      <alignment horizontal="left" vertical="center" indent="1"/>
    </xf>
    <xf numFmtId="0" fontId="39" fillId="0" borderId="19" xfId="0" applyFont="1" applyBorder="1" applyAlignment="1">
      <alignment horizontal="left" vertical="center" indent="1"/>
    </xf>
    <xf numFmtId="0" fontId="39" fillId="0" borderId="20" xfId="0" applyFont="1" applyBorder="1" applyAlignment="1">
      <alignment horizontal="left" vertical="center" indent="1"/>
    </xf>
    <xf numFmtId="0" fontId="39" fillId="0" borderId="21" xfId="0" applyFont="1" applyBorder="1" applyAlignment="1">
      <alignment horizontal="left" vertical="center" indent="1"/>
    </xf>
    <xf numFmtId="0" fontId="37" fillId="0" borderId="23" xfId="0" applyFont="1" applyBorder="1" applyAlignment="1">
      <alignment horizontal="left" vertical="center" indent="1"/>
    </xf>
    <xf numFmtId="0" fontId="37" fillId="0" borderId="24" xfId="0" applyFont="1" applyBorder="1" applyAlignment="1">
      <alignment horizontal="left" vertical="center" indent="1"/>
    </xf>
    <xf numFmtId="0" fontId="25" fillId="3" borderId="0" xfId="0" applyFont="1" applyFill="1" applyAlignment="1">
      <alignment horizontal="left" vertical="center" indent="1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6" fillId="7" borderId="1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3" fillId="12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28" fillId="13" borderId="9" xfId="0" applyFont="1" applyFill="1" applyBorder="1" applyAlignment="1">
      <alignment horizontal="center" vertical="center"/>
    </xf>
    <xf numFmtId="0" fontId="43" fillId="31" borderId="20" xfId="0" applyFont="1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164" fontId="36" fillId="0" borderId="0" xfId="0" applyNumberFormat="1" applyFont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28" fillId="10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16" fillId="16" borderId="9" xfId="0" applyFont="1" applyFill="1" applyBorder="1" applyAlignment="1">
      <alignment horizontal="center" vertical="center"/>
    </xf>
    <xf numFmtId="0" fontId="17" fillId="17" borderId="9" xfId="0" applyFont="1" applyFill="1" applyBorder="1" applyAlignment="1">
      <alignment horizontal="center" vertical="center"/>
    </xf>
    <xf numFmtId="0" fontId="18" fillId="17" borderId="9" xfId="0" applyFont="1" applyFill="1" applyBorder="1" applyAlignment="1">
      <alignment horizontal="center" vertical="center"/>
    </xf>
    <xf numFmtId="0" fontId="19" fillId="18" borderId="9" xfId="0" applyFont="1" applyFill="1" applyBorder="1" applyAlignment="1">
      <alignment horizontal="center" vertical="center"/>
    </xf>
    <xf numFmtId="0" fontId="29" fillId="16" borderId="9" xfId="0" applyFont="1" applyFill="1" applyBorder="1" applyAlignment="1">
      <alignment horizontal="center" vertical="center"/>
    </xf>
    <xf numFmtId="0" fontId="20" fillId="17" borderId="9" xfId="0" applyFont="1" applyFill="1" applyBorder="1" applyAlignment="1">
      <alignment horizontal="center" vertical="center"/>
    </xf>
    <xf numFmtId="0" fontId="19" fillId="18" borderId="10" xfId="0" applyFont="1" applyFill="1" applyBorder="1" applyAlignment="1">
      <alignment horizontal="center" vertical="center"/>
    </xf>
    <xf numFmtId="0" fontId="18" fillId="17" borderId="13" xfId="0" applyFont="1" applyFill="1" applyBorder="1" applyAlignment="1">
      <alignment horizontal="center" vertical="center"/>
    </xf>
    <xf numFmtId="0" fontId="19" fillId="18" borderId="17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19" fillId="18" borderId="20" xfId="0" applyFont="1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21" fillId="20" borderId="9" xfId="0" applyFont="1" applyFill="1" applyBorder="1" applyAlignment="1">
      <alignment horizontal="center" vertical="center"/>
    </xf>
    <xf numFmtId="0" fontId="19" fillId="22" borderId="20" xfId="0" applyFont="1" applyFill="1" applyBorder="1" applyAlignment="1">
      <alignment horizontal="center" vertical="center"/>
    </xf>
    <xf numFmtId="0" fontId="19" fillId="18" borderId="22" xfId="0" applyFont="1" applyFill="1" applyBorder="1" applyAlignment="1">
      <alignment horizontal="center" vertical="center"/>
    </xf>
    <xf numFmtId="0" fontId="0" fillId="20" borderId="23" xfId="0" applyFill="1" applyBorder="1" applyAlignment="1">
      <alignment horizontal="center" vertical="center"/>
    </xf>
    <xf numFmtId="0" fontId="0" fillId="21" borderId="23" xfId="0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 indent="1"/>
    </xf>
    <xf numFmtId="0" fontId="3" fillId="12" borderId="9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9" fillId="0" borderId="9" xfId="0" applyFont="1" applyBorder="1" applyAlignment="1">
      <alignment horizontal="left"/>
    </xf>
    <xf numFmtId="0" fontId="39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5" borderId="0" xfId="0" applyFill="1"/>
    <xf numFmtId="49" fontId="0" fillId="5" borderId="0" xfId="0" applyNumberFormat="1" applyFill="1" applyAlignment="1">
      <alignment horizontal="left"/>
    </xf>
    <xf numFmtId="0" fontId="44" fillId="10" borderId="0" xfId="0" applyFont="1" applyFill="1" applyAlignment="1">
      <alignment horizontal="left" vertical="center" indent="1"/>
    </xf>
    <xf numFmtId="49" fontId="0" fillId="3" borderId="9" xfId="0" applyNumberFormat="1" applyFill="1" applyBorder="1" applyAlignment="1">
      <alignment horizontal="left"/>
    </xf>
    <xf numFmtId="49" fontId="0" fillId="4" borderId="9" xfId="0" applyNumberFormat="1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0" xfId="0" applyFill="1" applyAlignment="1">
      <alignment horizontal="left" vertical="center" indent="1"/>
    </xf>
    <xf numFmtId="0" fontId="0" fillId="23" borderId="0" xfId="0" applyFill="1" applyAlignment="1">
      <alignment horizontal="center" vertical="center"/>
    </xf>
    <xf numFmtId="0" fontId="4" fillId="23" borderId="9" xfId="0" applyFont="1" applyFill="1" applyBorder="1"/>
    <xf numFmtId="0" fontId="45" fillId="23" borderId="0" xfId="0" applyFont="1" applyFill="1" applyAlignment="1">
      <alignment horizontal="center" vertical="center"/>
    </xf>
    <xf numFmtId="0" fontId="0" fillId="3" borderId="0" xfId="0" applyFill="1"/>
    <xf numFmtId="0" fontId="24" fillId="0" borderId="0" xfId="0" applyFont="1" applyAlignment="1">
      <alignment horizontal="left" vertical="center" indent="1"/>
    </xf>
    <xf numFmtId="0" fontId="24" fillId="0" borderId="0" xfId="0" applyFont="1" applyAlignment="1">
      <alignment horizontal="center" vertical="center"/>
    </xf>
    <xf numFmtId="0" fontId="46" fillId="0" borderId="9" xfId="0" applyFont="1" applyBorder="1" applyAlignment="1">
      <alignment horizontal="left" vertical="center" indent="1"/>
    </xf>
    <xf numFmtId="49" fontId="0" fillId="3" borderId="0" xfId="0" applyNumberFormat="1" applyFill="1"/>
    <xf numFmtId="0" fontId="0" fillId="11" borderId="0" xfId="0" applyFill="1" applyAlignment="1">
      <alignment horizontal="left" vertical="center" indent="1"/>
    </xf>
    <xf numFmtId="0" fontId="22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Normal" xfId="0" builtinId="0"/>
  </cellStyles>
  <dxfs count="288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D9D9D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D9D9D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33"/>
  <sheetViews>
    <sheetView tabSelected="1" zoomScale="80" zoomScaleNormal="80" workbookViewId="0">
      <pane ySplit="1" topLeftCell="A2" activePane="bottomLeft" state="frozen"/>
      <selection activeCell="I35" sqref="I35"/>
      <selection pane="bottomLeft" activeCell="V50" sqref="V50"/>
    </sheetView>
  </sheetViews>
  <sheetFormatPr baseColWidth="10" defaultColWidth="10.83203125" defaultRowHeight="16"/>
  <cols>
    <col min="1" max="1" width="11.33203125" style="1" customWidth="1"/>
    <col min="2" max="2" width="3.5" style="1" bestFit="1" customWidth="1"/>
    <col min="3" max="21" width="12.5" style="1" customWidth="1"/>
    <col min="22" max="22" width="15.1640625" style="1" bestFit="1" customWidth="1"/>
    <col min="23" max="23" width="23.83203125" style="1" bestFit="1" customWidth="1"/>
    <col min="24" max="24" width="12.5" style="1" bestFit="1" customWidth="1"/>
    <col min="25" max="25" width="10.5" style="3" bestFit="1" customWidth="1"/>
    <col min="26" max="26" width="13.5" style="3" bestFit="1" customWidth="1"/>
    <col min="27" max="27" width="11.6640625" style="1" bestFit="1" customWidth="1"/>
    <col min="28" max="28" width="13.5" style="1" bestFit="1" customWidth="1"/>
    <col min="29" max="29" width="12" style="1" bestFit="1" customWidth="1"/>
    <col min="30" max="30" width="12.33203125" style="1" bestFit="1" customWidth="1"/>
    <col min="31" max="31" width="4" style="1" bestFit="1" customWidth="1"/>
    <col min="32" max="32" width="11.83203125" style="1" bestFit="1" customWidth="1"/>
    <col min="33" max="33" width="11.83203125" style="85" customWidth="1"/>
    <col min="34" max="34" width="20.33203125" style="97" bestFit="1" customWidth="1"/>
    <col min="35" max="35" width="15.33203125" style="97" bestFit="1" customWidth="1"/>
    <col min="36" max="36" width="14.83203125" style="97" bestFit="1" customWidth="1"/>
    <col min="37" max="37" width="18.1640625" style="1" customWidth="1"/>
    <col min="38" max="38" width="5.6640625" style="8" bestFit="1" customWidth="1"/>
    <col min="39" max="39" width="21.6640625" style="29" bestFit="1" customWidth="1"/>
    <col min="40" max="40" width="23.5" style="29" bestFit="1" customWidth="1"/>
    <col min="41" max="41" width="24.5" style="29" bestFit="1" customWidth="1"/>
    <col min="42" max="42" width="21.1640625" style="48" bestFit="1" customWidth="1"/>
    <col min="43" max="43" width="24" style="29" bestFit="1" customWidth="1"/>
    <col min="44" max="44" width="27" style="105" bestFit="1" customWidth="1"/>
    <col min="45" max="45" width="21.6640625" style="105" bestFit="1" customWidth="1"/>
    <col min="46" max="46" width="24" style="105" bestFit="1" customWidth="1"/>
    <col min="47" max="48" width="10.83203125" style="1"/>
    <col min="49" max="49" width="4.1640625" style="1" bestFit="1" customWidth="1"/>
    <col min="50" max="50" width="21.6640625" style="29" bestFit="1" customWidth="1"/>
    <col min="51" max="52" width="25" style="29" bestFit="1" customWidth="1"/>
    <col min="53" max="53" width="21.5" style="213" bestFit="1" customWidth="1"/>
    <col min="54" max="54" width="24" style="29" bestFit="1" customWidth="1"/>
    <col min="55" max="55" width="26.5" style="29" bestFit="1" customWidth="1"/>
    <col min="56" max="56" width="21.83203125" style="29" bestFit="1" customWidth="1"/>
    <col min="57" max="57" width="17.6640625" style="29" bestFit="1" customWidth="1"/>
    <col min="58" max="59" width="10.83203125" style="1"/>
    <col min="60" max="60" width="6" style="1" bestFit="1" customWidth="1"/>
    <col min="61" max="61" width="255.83203125" style="11" bestFit="1" customWidth="1"/>
    <col min="62" max="63" width="10.83203125" style="1"/>
    <col min="64" max="64" width="19.33203125" style="1" bestFit="1" customWidth="1"/>
    <col min="65" max="65" width="19" style="1" bestFit="1" customWidth="1"/>
    <col min="66" max="69" width="10.83203125" style="1"/>
    <col min="70" max="70" width="19.33203125" style="1" bestFit="1" customWidth="1"/>
    <col min="71" max="71" width="16.83203125" style="1" bestFit="1" customWidth="1"/>
    <col min="72" max="72" width="21.83203125" style="1" bestFit="1" customWidth="1"/>
    <col min="73" max="73" width="19.33203125" style="1" bestFit="1" customWidth="1"/>
    <col min="74" max="74" width="21.6640625" style="1" bestFit="1" customWidth="1"/>
    <col min="75" max="75" width="24.33203125" style="1" bestFit="1" customWidth="1"/>
    <col min="76" max="76" width="18.1640625" style="1" bestFit="1" customWidth="1"/>
    <col min="77" max="77" width="15.83203125" style="1" bestFit="1" customWidth="1"/>
    <col min="78" max="16384" width="10.83203125" style="1"/>
  </cols>
  <sheetData>
    <row r="1" spans="1:120" ht="32" thickBot="1">
      <c r="A1" s="77" t="s">
        <v>308</v>
      </c>
      <c r="X1" s="2" t="s">
        <v>94</v>
      </c>
      <c r="Y1" s="2" t="s">
        <v>88</v>
      </c>
      <c r="Z1" s="2" t="s">
        <v>89</v>
      </c>
      <c r="AA1" s="2" t="s">
        <v>95</v>
      </c>
      <c r="AB1" s="2" t="s">
        <v>90</v>
      </c>
      <c r="AC1" s="2" t="s">
        <v>91</v>
      </c>
      <c r="AD1" s="2" t="s">
        <v>92</v>
      </c>
      <c r="AE1" s="141"/>
      <c r="AF1" s="2" t="s">
        <v>93</v>
      </c>
      <c r="AH1" s="86" t="s">
        <v>349</v>
      </c>
      <c r="AI1" s="86" t="s">
        <v>350</v>
      </c>
      <c r="AJ1" s="86" t="s">
        <v>351</v>
      </c>
      <c r="AK1" s="6"/>
      <c r="AM1" s="29" t="s">
        <v>136</v>
      </c>
      <c r="AN1" s="29" t="s">
        <v>137</v>
      </c>
      <c r="AO1" s="29" t="s">
        <v>138</v>
      </c>
      <c r="AP1" s="48" t="s">
        <v>139</v>
      </c>
      <c r="AQ1" s="29" t="s">
        <v>140</v>
      </c>
      <c r="AR1" s="105" t="s">
        <v>141</v>
      </c>
      <c r="AS1" s="105" t="s">
        <v>142</v>
      </c>
      <c r="AT1" s="105" t="s">
        <v>143</v>
      </c>
      <c r="AX1" s="29" t="s">
        <v>136</v>
      </c>
      <c r="AY1" s="29" t="s">
        <v>137</v>
      </c>
      <c r="AZ1" s="29" t="s">
        <v>138</v>
      </c>
      <c r="BA1" s="48" t="s">
        <v>139</v>
      </c>
      <c r="BB1" s="29" t="s">
        <v>140</v>
      </c>
      <c r="BC1" s="29" t="s">
        <v>141</v>
      </c>
      <c r="BD1" s="29" t="s">
        <v>142</v>
      </c>
      <c r="BE1" s="29" t="s">
        <v>143</v>
      </c>
    </row>
    <row r="2" spans="1:120" ht="22" thickBot="1">
      <c r="V2" s="1" t="s">
        <v>301</v>
      </c>
      <c r="W2" s="1" t="s">
        <v>300</v>
      </c>
      <c r="X2" s="142"/>
      <c r="Y2" s="143"/>
      <c r="Z2" s="143"/>
      <c r="AA2" s="144">
        <v>1</v>
      </c>
      <c r="AB2" s="144">
        <v>2</v>
      </c>
      <c r="AC2" s="144">
        <v>3</v>
      </c>
      <c r="AD2" s="144">
        <v>4</v>
      </c>
      <c r="AE2" s="141"/>
      <c r="AF2" s="24">
        <v>5</v>
      </c>
      <c r="AH2" s="87"/>
      <c r="AI2" s="87"/>
      <c r="AJ2" s="87"/>
      <c r="AK2" s="6"/>
    </row>
    <row r="3" spans="1:120" ht="21">
      <c r="C3" s="232" t="str">
        <f>VLOOKUP(LEFT(C53,LEN(layout)+3),label,RIGHT(C53,1)+1,0)</f>
        <v>F1</v>
      </c>
      <c r="D3" s="233"/>
      <c r="E3" s="223"/>
      <c r="G3" s="232" t="str">
        <f>VLOOKUP(LEFT(G53,LEN(layout)+3),label,RIGHT(G53,1)+1,0)</f>
        <v>F2</v>
      </c>
      <c r="H3" s="233"/>
      <c r="I3" s="223"/>
      <c r="J3" s="232" t="str">
        <f>VLOOKUP(LEFT(J53,LEN(layout)+3),label,RIGHT(J53,1)+1,0)</f>
        <v>F3</v>
      </c>
      <c r="K3" s="233"/>
      <c r="L3" s="223"/>
      <c r="M3" s="232" t="str">
        <f>VLOOKUP(LEFT(M53,LEN(layout)+3),label,RIGHT(M53,1)+1,0)</f>
        <v>F4</v>
      </c>
      <c r="N3" s="233"/>
      <c r="O3" s="223"/>
      <c r="P3" s="232" t="str">
        <f>VLOOKUP(LEFT(P53,LEN(layout)+3),label,RIGHT(P53,1)+1,0)</f>
        <v>F4</v>
      </c>
      <c r="Q3" s="233"/>
      <c r="R3" s="223"/>
      <c r="S3" s="232" t="str">
        <f>VLOOKUP(LEFT(S53,LEN(layout)+3),label,RIGHT(S53,1)+1,0)</f>
        <v>F6</v>
      </c>
      <c r="T3" s="233"/>
      <c r="U3" s="223"/>
      <c r="W3" s="67" t="str">
        <f>X48</f>
        <v>C47</v>
      </c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L3" s="1"/>
      <c r="AM3" s="1"/>
      <c r="AN3" s="1"/>
      <c r="AO3" s="1"/>
      <c r="AP3" s="1"/>
      <c r="AQ3" s="1"/>
      <c r="AR3" s="1"/>
      <c r="AS3" s="1"/>
      <c r="AT3" s="1"/>
      <c r="AX3" s="1"/>
      <c r="AY3" s="1"/>
      <c r="AZ3" s="1"/>
      <c r="BA3" s="214"/>
      <c r="BB3" s="1"/>
      <c r="BC3" s="1"/>
      <c r="BD3" s="1"/>
      <c r="BE3" s="1"/>
      <c r="BI3" s="1"/>
    </row>
    <row r="4" spans="1:120" ht="21">
      <c r="C4" s="234"/>
      <c r="D4" s="235"/>
      <c r="E4" s="223"/>
      <c r="G4" s="234"/>
      <c r="H4" s="235"/>
      <c r="I4" s="223"/>
      <c r="J4" s="234"/>
      <c r="K4" s="235"/>
      <c r="L4" s="223"/>
      <c r="M4" s="234"/>
      <c r="N4" s="235"/>
      <c r="O4" s="223"/>
      <c r="P4" s="234"/>
      <c r="Q4" s="235"/>
      <c r="R4" s="223"/>
      <c r="S4" s="234"/>
      <c r="T4" s="235"/>
      <c r="U4" s="223"/>
      <c r="V4" s="1" t="s">
        <v>302</v>
      </c>
      <c r="W4" s="68" t="str">
        <f>X93</f>
        <v>WP43</v>
      </c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L4" s="1"/>
      <c r="AM4" s="1"/>
      <c r="AN4" s="1"/>
      <c r="AO4" s="1"/>
      <c r="AP4" s="1"/>
      <c r="AQ4" s="1"/>
      <c r="AR4" s="1"/>
      <c r="AS4" s="1"/>
      <c r="AT4" s="1"/>
      <c r="AX4" s="1"/>
      <c r="AY4" s="1"/>
      <c r="AZ4" s="1"/>
      <c r="BA4" s="214"/>
      <c r="BB4" s="1"/>
      <c r="BC4" s="1"/>
      <c r="BD4" s="1"/>
      <c r="BE4" s="1"/>
      <c r="BI4" s="1"/>
    </row>
    <row r="5" spans="1:120" ht="22" thickBot="1">
      <c r="C5" s="236"/>
      <c r="D5" s="237"/>
      <c r="E5" s="223"/>
      <c r="G5" s="236"/>
      <c r="H5" s="237"/>
      <c r="I5" s="223"/>
      <c r="J5" s="236"/>
      <c r="K5" s="237"/>
      <c r="L5" s="223"/>
      <c r="M5" s="236"/>
      <c r="N5" s="237"/>
      <c r="O5" s="223"/>
      <c r="P5" s="236"/>
      <c r="Q5" s="237"/>
      <c r="R5" s="223"/>
      <c r="S5" s="236"/>
      <c r="T5" s="237"/>
      <c r="U5" s="223"/>
      <c r="W5" s="69" t="str">
        <f>X138</f>
        <v>E47</v>
      </c>
      <c r="X5" s="209"/>
      <c r="Y5" s="209"/>
      <c r="Z5" s="209"/>
      <c r="AA5" s="209"/>
      <c r="AB5" s="209"/>
      <c r="AC5" s="209"/>
      <c r="AD5" s="209"/>
      <c r="AE5" s="209"/>
      <c r="AF5" s="209"/>
      <c r="AG5" s="209"/>
      <c r="AH5" s="209"/>
      <c r="AI5" s="209"/>
      <c r="AJ5" s="209"/>
      <c r="AL5" s="1"/>
      <c r="AM5" s="1"/>
      <c r="AN5" s="1"/>
      <c r="AO5" s="1"/>
      <c r="AP5" s="1"/>
      <c r="AQ5" s="1"/>
      <c r="AR5" s="1"/>
      <c r="AS5" s="1"/>
      <c r="AT5" s="1"/>
      <c r="AX5" s="1"/>
      <c r="AY5" s="1"/>
      <c r="AZ5" s="1"/>
      <c r="BA5" s="214"/>
      <c r="BB5" s="1"/>
      <c r="BC5" s="1"/>
      <c r="BD5" s="1"/>
      <c r="BE5" s="1"/>
      <c r="BI5" s="1"/>
    </row>
    <row r="6" spans="1:120" ht="21">
      <c r="W6" s="69" t="str">
        <f>X183</f>
        <v>V47</v>
      </c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L6" s="1"/>
      <c r="AM6" s="1"/>
      <c r="AN6" s="1"/>
      <c r="AO6" s="1"/>
      <c r="AP6" s="1"/>
      <c r="AQ6" s="1"/>
      <c r="AR6" s="1"/>
      <c r="AS6" s="1"/>
      <c r="AT6" s="1"/>
      <c r="AX6" s="1"/>
      <c r="AY6" s="1"/>
      <c r="AZ6" s="1"/>
      <c r="BA6" s="214"/>
      <c r="BB6" s="1"/>
      <c r="BC6" s="1"/>
      <c r="BD6" s="1"/>
      <c r="BE6" s="1"/>
      <c r="BI6" s="1"/>
    </row>
    <row r="7" spans="1:120" ht="21">
      <c r="V7" s="1" t="s">
        <v>303</v>
      </c>
      <c r="W7" s="27" t="str">
        <f>X228</f>
        <v>N47</v>
      </c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L7" s="1"/>
      <c r="AM7" s="1"/>
      <c r="AN7" s="1"/>
      <c r="AO7" s="1"/>
      <c r="AP7" s="1"/>
      <c r="AQ7" s="1"/>
      <c r="AR7" s="1"/>
      <c r="AS7" s="1"/>
      <c r="AT7" s="1"/>
      <c r="AX7" s="1"/>
      <c r="AY7" s="1"/>
      <c r="AZ7" s="1"/>
      <c r="BA7" s="214"/>
      <c r="BB7" s="1"/>
      <c r="BC7" s="1"/>
      <c r="BD7" s="1"/>
      <c r="BE7" s="1"/>
      <c r="BI7" s="1"/>
    </row>
    <row r="8" spans="1:120" s="6" customFormat="1" ht="22" thickBot="1">
      <c r="C8" s="7" t="str">
        <f>VLOOKUP(LEFT(C58,LEN(layout)+3),label,RIGHT(C58,1)+1,0)</f>
        <v>-&gt;I</v>
      </c>
      <c r="D8" s="7" t="str">
        <f>VLOOKUP(LEFT(D58,LEN(layout)+3),label,RIGHT(D58,1)+1,0)</f>
        <v>a b/c</v>
      </c>
      <c r="E8" s="7"/>
      <c r="F8" s="7"/>
      <c r="G8" s="7" t="str">
        <f>VLOOKUP(LEFT(G58,LEN(layout)+3),label,RIGHT(G58,1)+1,0)</f>
        <v>y^x</v>
      </c>
      <c r="H8" s="7" t="str">
        <f>VLOOKUP(LEFT(H58,LEN(layout)+3),label,RIGHT(H58,1)+1,0)</f>
        <v>#</v>
      </c>
      <c r="I8" s="7"/>
      <c r="J8" s="7" t="str">
        <f>VLOOKUP(LEFT(J58,LEN(layout)+3),label,RIGHT(J58,1)+1,0)</f>
        <v>x^2</v>
      </c>
      <c r="K8" s="7" t="str">
        <f>VLOOKUP(LEFT(K58,LEN(layout)+3),label,RIGHT(K58,1)+1,0)</f>
        <v>.ms</v>
      </c>
      <c r="L8" s="7"/>
      <c r="M8" s="7" t="str">
        <f>VLOOKUP(LEFT(M58,LEN(layout)+3),label,RIGHT(M58,1)+1,0)</f>
        <v>10^x</v>
      </c>
      <c r="N8" s="7" t="str">
        <f>VLOOKUP(LEFT(N58,LEN(layout)+3),label,RIGHT(N58,1)+1,0)</f>
        <v>.d</v>
      </c>
      <c r="O8" s="7"/>
      <c r="P8" s="7" t="str">
        <f>VLOOKUP(LEFT(P58,LEN(layout)+3),label,RIGHT(P58,1)+1,0)</f>
        <v>e^x</v>
      </c>
      <c r="Q8" s="7" t="str">
        <f>VLOOKUP(LEFT(Q58,LEN(layout)+3),label,RIGHT(Q58,1)+1,0)</f>
        <v>LBL</v>
      </c>
      <c r="R8" s="7"/>
      <c r="S8" s="7" t="str">
        <f>VLOOKUP(LEFT(S58,LEN(layout)+3),label,RIGHT(S58,1)+1,0)</f>
        <v>[ alpha ]</v>
      </c>
      <c r="T8" s="7" t="str">
        <f>VLOOKUP(LEFT(T58,LEN(layout)+3),label,RIGHT(T58,1)+1,0)</f>
        <v>GTO</v>
      </c>
      <c r="V8" s="6" t="s">
        <v>304</v>
      </c>
      <c r="W8" s="27" t="str">
        <f>X273</f>
        <v>D47</v>
      </c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214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ht="21">
      <c r="C9" s="232" t="str">
        <f>VLOOKUP(LEFT(C59,LEN(layout)+3),label,RIGHT(C59,1)+1,0)</f>
        <v>Sigma+</v>
      </c>
      <c r="D9" s="233"/>
      <c r="E9" s="244" t="str">
        <f>SUBSTITUTE(VLOOKUP(LEFT(E59,LEN(layout)+3),label,RIGHT(E59,1)+2,0),0,"")</f>
        <v>A</v>
      </c>
      <c r="G9" s="232" t="str">
        <f>VLOOKUP(LEFT(G59,LEN(layout)+3),label,RIGHT(G59,1)+1,0)</f>
        <v>1/x</v>
      </c>
      <c r="H9" s="233"/>
      <c r="I9" s="244" t="str">
        <f>SUBSTITUTE(VLOOKUP(LEFT(I59,LEN(layout)+3),label,RIGHT(I59,1)+2,0),0,"")</f>
        <v>B</v>
      </c>
      <c r="J9" s="232" t="str">
        <f>VLOOKUP(LEFT(J59,LEN(layout)+3),label,RIGHT(J59,1)+1,0)</f>
        <v>√x</v>
      </c>
      <c r="K9" s="233"/>
      <c r="L9" s="244" t="str">
        <f>SUBSTITUTE(VLOOKUP(LEFT(L59,LEN(layout)+3),label,RIGHT(L59,1)+2,0),0,"")</f>
        <v>C</v>
      </c>
      <c r="M9" s="232" t="str">
        <f>VLOOKUP(LEFT(M59,LEN(layout)+3),label,RIGHT(M59,1)+1,0)</f>
        <v>LOG</v>
      </c>
      <c r="N9" s="233"/>
      <c r="O9" s="244" t="str">
        <f>SUBSTITUTE(VLOOKUP(LEFT(O59,LEN(layout)+3),label,RIGHT(O59,1)+2,0),0,"")</f>
        <v>D</v>
      </c>
      <c r="P9" s="232" t="str">
        <f>VLOOKUP(LEFT(P59,LEN(layout)+3),label,RIGHT(P59,1)+1,0)</f>
        <v>LN</v>
      </c>
      <c r="Q9" s="233"/>
      <c r="R9" s="244" t="str">
        <f>SUBSTITUTE(VLOOKUP(LEFT(R59,LEN(layout)+3),label,RIGHT(R59,1)+2,0),0,"")</f>
        <v>E</v>
      </c>
      <c r="S9" s="232" t="str">
        <f>VLOOKUP(LEFT(S59,LEN(layout)+3),label,RIGHT(S59,1)+1,0)</f>
        <v>XEQ</v>
      </c>
      <c r="T9" s="233"/>
      <c r="U9" s="244" t="str">
        <f>SUBSTITUTE(VLOOKUP(LEFT(U59,LEN(layout)+3),label,RIGHT(U59,1)+2,0),0,"")</f>
        <v>F</v>
      </c>
      <c r="W9" s="70" t="s">
        <v>465</v>
      </c>
      <c r="X9" s="209"/>
      <c r="Y9" s="209"/>
      <c r="Z9" s="209"/>
      <c r="AA9" s="209"/>
      <c r="AB9" s="209"/>
      <c r="AC9" s="209"/>
      <c r="AD9" s="209"/>
      <c r="AE9" s="209"/>
      <c r="AF9" s="209"/>
      <c r="AG9" s="209"/>
      <c r="AH9" s="209"/>
      <c r="AI9" s="209"/>
      <c r="AJ9" s="209"/>
      <c r="AL9" s="1"/>
      <c r="AM9" s="1"/>
      <c r="AN9" s="1"/>
      <c r="AO9" s="1"/>
      <c r="AP9" s="1"/>
      <c r="AQ9" s="1"/>
      <c r="AR9" s="1"/>
      <c r="AS9" s="1"/>
      <c r="AT9" s="1"/>
      <c r="AX9" s="1"/>
      <c r="AY9" s="1"/>
      <c r="AZ9" s="1"/>
      <c r="BA9" s="214"/>
      <c r="BB9" s="1"/>
      <c r="BC9" s="1"/>
      <c r="BD9" s="1"/>
      <c r="BE9" s="1"/>
      <c r="BI9" s="1"/>
    </row>
    <row r="10" spans="1:120" ht="21">
      <c r="C10" s="234"/>
      <c r="D10" s="235"/>
      <c r="E10" s="244"/>
      <c r="G10" s="234"/>
      <c r="H10" s="235"/>
      <c r="I10" s="244"/>
      <c r="J10" s="234"/>
      <c r="K10" s="235"/>
      <c r="L10" s="244"/>
      <c r="M10" s="234"/>
      <c r="N10" s="235"/>
      <c r="O10" s="244"/>
      <c r="P10" s="234"/>
      <c r="Q10" s="235"/>
      <c r="R10" s="244"/>
      <c r="S10" s="234"/>
      <c r="T10" s="235"/>
      <c r="U10" s="244"/>
      <c r="W10" s="71"/>
      <c r="X10" s="209"/>
      <c r="Y10" s="209"/>
      <c r="Z10" s="209"/>
      <c r="AA10" s="209"/>
      <c r="AB10" s="209"/>
      <c r="AC10" s="209"/>
      <c r="AD10" s="209"/>
      <c r="AE10" s="209"/>
      <c r="AF10" s="209"/>
      <c r="AG10" s="209"/>
      <c r="AH10" s="209"/>
      <c r="AI10" s="209"/>
      <c r="AJ10" s="209"/>
      <c r="AL10" s="1"/>
      <c r="AM10" s="1"/>
      <c r="AN10" s="1"/>
      <c r="AO10" s="1"/>
      <c r="AP10" s="1"/>
      <c r="AQ10" s="1"/>
      <c r="AR10" s="1"/>
      <c r="AS10" s="1"/>
      <c r="AT10" s="1"/>
      <c r="AX10" s="1"/>
      <c r="AY10" s="1"/>
      <c r="AZ10" s="1"/>
      <c r="BA10" s="214"/>
      <c r="BB10" s="1"/>
      <c r="BC10" s="1"/>
      <c r="BD10" s="1"/>
      <c r="BE10" s="1"/>
      <c r="BI10" s="1"/>
    </row>
    <row r="11" spans="1:120" ht="22" thickBot="1">
      <c r="C11" s="236"/>
      <c r="D11" s="237"/>
      <c r="E11" s="244"/>
      <c r="G11" s="236"/>
      <c r="H11" s="237"/>
      <c r="I11" s="244"/>
      <c r="J11" s="236"/>
      <c r="K11" s="237"/>
      <c r="L11" s="244"/>
      <c r="M11" s="236"/>
      <c r="N11" s="237"/>
      <c r="O11" s="244"/>
      <c r="P11" s="236"/>
      <c r="Q11" s="237"/>
      <c r="R11" s="244"/>
      <c r="S11" s="236"/>
      <c r="T11" s="237"/>
      <c r="U11" s="244"/>
      <c r="W11" s="71"/>
      <c r="X11" s="209"/>
      <c r="Y11" s="209"/>
      <c r="Z11" s="209"/>
      <c r="AA11" s="209"/>
      <c r="AB11" s="209"/>
      <c r="AC11" s="209"/>
      <c r="AD11" s="209"/>
      <c r="AE11" s="209"/>
      <c r="AF11" s="209"/>
      <c r="AG11" s="209"/>
      <c r="AH11" s="209"/>
      <c r="AI11" s="209"/>
      <c r="AJ11" s="209"/>
      <c r="AL11" s="1"/>
      <c r="AM11" s="1"/>
      <c r="AN11" s="1"/>
      <c r="AO11" s="1"/>
      <c r="AP11" s="1"/>
      <c r="AQ11" s="1"/>
      <c r="AR11" s="1"/>
      <c r="AS11" s="1"/>
      <c r="AT11" s="1"/>
      <c r="AX11" s="1"/>
      <c r="AY11" s="1"/>
      <c r="AZ11" s="1"/>
      <c r="BA11" s="214"/>
      <c r="BB11" s="1"/>
      <c r="BC11" s="1"/>
      <c r="BD11" s="1"/>
      <c r="BE11" s="1"/>
      <c r="BI11" s="1"/>
    </row>
    <row r="12" spans="1:120" ht="21">
      <c r="C12" s="25" t="str">
        <f>VLOOKUP(LEFT(C58,LEN(layout)+3),label,RIGHT(C58,1)+6,0)</f>
        <v>a</v>
      </c>
      <c r="D12" s="25" t="str">
        <f>VLOOKUP(LEFT(D58,LEN(layout)+3),label,RIGHT(D58,1)+6,0)</f>
        <v>Sigma</v>
      </c>
      <c r="E12" s="26" t="str">
        <f>VLOOKUP(LEFT(E59,LEN(layout)+3),label,RIGHT(E59,1)+6,0)</f>
        <v>Reg A</v>
      </c>
      <c r="F12" s="25"/>
      <c r="G12" s="25" t="str">
        <f>VLOOKUP(LEFT(G58,LEN(layout)+3),label,RIGHT(G58,1)+6,0)</f>
        <v>b</v>
      </c>
      <c r="H12" s="25" t="str">
        <f>VLOOKUP(LEFT(H58,LEN(layout)+3),label,RIGHT(H58,1)+6,0)</f>
        <v>^</v>
      </c>
      <c r="I12" s="26" t="str">
        <f>VLOOKUP(LEFT(I59,LEN(layout)+3),label,RIGHT(I59,1)+6,0)</f>
        <v>Reg B</v>
      </c>
      <c r="J12" s="25" t="str">
        <f>VLOOKUP(LEFT(J58,LEN(layout)+3),label,RIGHT(J58,1)+6,0)</f>
        <v>c</v>
      </c>
      <c r="K12" s="25" t="str">
        <f>VLOOKUP(LEFT(K58,LEN(layout)+3),label,RIGHT(K58,1)+6,0)</f>
        <v>√</v>
      </c>
      <c r="L12" s="26" t="str">
        <f>VLOOKUP(LEFT(L59,LEN(layout)+3),label,RIGHT(L59,1)+6,0)</f>
        <v>Reg C</v>
      </c>
      <c r="M12" s="25" t="str">
        <f>VLOOKUP(LEFT(M58,LEN(layout)+3),label,RIGHT(M58,1)+6,0)</f>
        <v>d</v>
      </c>
      <c r="N12" s="25" t="str">
        <f>VLOOKUP(LEFT(N58,LEN(layout)+3),label,RIGHT(N58,1)+6,0)</f>
        <v>LOG</v>
      </c>
      <c r="O12" s="26" t="str">
        <f>VLOOKUP(LEFT(O59,LEN(layout)+3),label,RIGHT(O59,1)+6,0)</f>
        <v>Reg D</v>
      </c>
      <c r="P12" s="25" t="str">
        <f>VLOOKUP(LEFT(P58,LEN(layout)+3),label,RIGHT(P58,1)+6,0)</f>
        <v>e</v>
      </c>
      <c r="Q12" s="25" t="str">
        <f>VLOOKUP(LEFT(Q58,LEN(layout)+3),label,RIGHT(Q58,1)+6,0)</f>
        <v>LN</v>
      </c>
      <c r="R12" s="26" t="str">
        <f>VLOOKUP(LEFT(R59,LEN(layout)+3),label,RIGHT(R59,1)+6,0)</f>
        <v xml:space="preserve"> </v>
      </c>
      <c r="S12" s="25" t="str">
        <f>VLOOKUP(LEFT(S58,LEN(layout)+3),label,RIGHT(S58,1)+6,0)</f>
        <v>f</v>
      </c>
      <c r="T12" s="25" t="str">
        <f>VLOOKUP(LEFT(T58,LEN(layout)+3),label,RIGHT(T58,1)+6,0)</f>
        <v>alpha</v>
      </c>
      <c r="U12" s="26" t="str">
        <f>VLOOKUP(LEFT(U59,LEN(layout)+3),label,RIGHT(U59,1)+6,0)</f>
        <v>[ alpha (TAM) ]</v>
      </c>
      <c r="W12" s="71"/>
      <c r="X12" s="209"/>
      <c r="Y12" s="209"/>
      <c r="Z12" s="209"/>
      <c r="AA12" s="209"/>
      <c r="AB12" s="209"/>
      <c r="AC12" s="209"/>
      <c r="AD12" s="209"/>
      <c r="AE12" s="209"/>
      <c r="AF12" s="209"/>
      <c r="AG12" s="209"/>
      <c r="AH12" s="209"/>
      <c r="AI12" s="209"/>
      <c r="AJ12" s="209"/>
      <c r="AL12" s="1"/>
      <c r="AM12" s="1"/>
      <c r="AN12" s="1"/>
      <c r="AO12" s="1"/>
      <c r="AP12" s="1"/>
      <c r="AQ12" s="1"/>
      <c r="AR12" s="1"/>
      <c r="AS12" s="1"/>
      <c r="AT12" s="1"/>
      <c r="AX12" s="1"/>
      <c r="AY12" s="1"/>
      <c r="AZ12" s="1"/>
      <c r="BA12" s="214"/>
      <c r="BB12" s="1"/>
      <c r="BC12" s="1"/>
      <c r="BD12" s="1"/>
      <c r="BE12" s="1"/>
      <c r="BI12" s="1"/>
    </row>
    <row r="13" spans="1:120" ht="21">
      <c r="W13" s="71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L13" s="1"/>
      <c r="AM13" s="1"/>
      <c r="AN13" s="1"/>
      <c r="AO13" s="1"/>
      <c r="AP13" s="1"/>
      <c r="AQ13" s="1"/>
      <c r="AR13" s="1"/>
      <c r="AS13" s="1"/>
      <c r="AT13" s="1"/>
      <c r="AX13" s="1"/>
      <c r="AY13" s="1"/>
      <c r="AZ13" s="1"/>
      <c r="BA13" s="214"/>
      <c r="BB13" s="1"/>
      <c r="BC13" s="1"/>
      <c r="BD13" s="1"/>
      <c r="BE13" s="1"/>
      <c r="BI13" s="1"/>
    </row>
    <row r="14" spans="1:120" s="6" customFormat="1" ht="22" thickBot="1">
      <c r="C14" s="7" t="str">
        <f>VLOOKUP(LEFT(C64,LEN(layout)+3),label,RIGHT(C64,1)+1,0)</f>
        <v>|x|</v>
      </c>
      <c r="D14" s="7" t="str">
        <f>VLOOKUP(LEFT(D64,LEN(layout)+3),label,RIGHT(D64,1)+1,0)</f>
        <v>angle</v>
      </c>
      <c r="E14" s="7"/>
      <c r="F14" s="7"/>
      <c r="G14" s="7" t="str">
        <f>VLOOKUP(LEFT(G64,LEN(layout)+3),label,RIGHT(G64,1)+1,0)</f>
        <v>%</v>
      </c>
      <c r="H14" s="7" t="str">
        <f>VLOOKUP(LEFT(H64,LEN(layout)+3),label,RIGHT(H64,1)+1,0)</f>
        <v>Delta %</v>
      </c>
      <c r="I14" s="7"/>
      <c r="J14" s="7" t="str">
        <f>VLOOKUP(LEFT(J64,LEN(layout)+3),label,RIGHT(J64,1)+1,0)</f>
        <v>pi</v>
      </c>
      <c r="K14" s="7" t="str">
        <f>VLOOKUP(LEFT(K64,LEN(layout)+3),label,RIGHT(K64,1)+1,0)</f>
        <v>x√y</v>
      </c>
      <c r="L14" s="7"/>
      <c r="M14" s="7" t="str">
        <f>VLOOKUP(LEFT(M64,LEN(layout)+3),label,RIGHT(M64,1)+1,0)</f>
        <v>ASIN</v>
      </c>
      <c r="N14" s="7" t="str">
        <f>VLOOKUP(LEFT(N64,LEN(layout)+3),label,RIGHT(N64,1)+1,0)</f>
        <v>op_i</v>
      </c>
      <c r="O14" s="7"/>
      <c r="P14" s="7" t="str">
        <f>VLOOKUP(LEFT(P64,LEN(layout)+3),label,RIGHT(P64,1)+1,0)</f>
        <v>ACOS</v>
      </c>
      <c r="Q14" s="7" t="str">
        <f>VLOOKUP(LEFT(Q64,LEN(layout)+3),label,RIGHT(Q64,1)+1,0)</f>
        <v>-&gt;R</v>
      </c>
      <c r="R14" s="7"/>
      <c r="S14" s="7" t="str">
        <f>VLOOKUP(LEFT(S64,LEN(layout)+3),label,RIGHT(S64,1)+1,0)</f>
        <v>ATAN</v>
      </c>
      <c r="T14" s="7" t="str">
        <f>VLOOKUP(LEFT(T64,LEN(layout)+3),label,RIGHT(T64,1)+1,0)</f>
        <v>-&gt;P</v>
      </c>
      <c r="W14" s="28"/>
      <c r="X14" s="209"/>
      <c r="Y14" s="209"/>
      <c r="Z14" s="209"/>
      <c r="AA14" s="209"/>
      <c r="AB14" s="209"/>
      <c r="AC14" s="209"/>
      <c r="AD14" s="209"/>
      <c r="AE14" s="209"/>
      <c r="AF14" s="209"/>
      <c r="AG14" s="209"/>
      <c r="AH14" s="209"/>
      <c r="AI14" s="209"/>
      <c r="AJ14" s="209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214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>
      <c r="C15" s="232" t="str">
        <f>VLOOKUP(LEFT(C65,LEN(layout)+3),label,RIGHT(C65,1)+1,0)</f>
        <v>STO</v>
      </c>
      <c r="D15" s="233"/>
      <c r="E15" s="244" t="str">
        <f>SUBSTITUTE(VLOOKUP(LEFT(E65,LEN(layout)+3),label,RIGHT(E65,1)+2,0),0,"")</f>
        <v>G</v>
      </c>
      <c r="G15" s="232" t="str">
        <f>VLOOKUP(LEFT(G65,LEN(layout)+3),label,RIGHT(G65,1)+1,0)</f>
        <v>RCL</v>
      </c>
      <c r="H15" s="233"/>
      <c r="I15" s="244" t="str">
        <f>SUBSTITUTE(VLOOKUP(LEFT(I65,LEN(layout)+3),label,RIGHT(I65,1)+2,0),0,"")</f>
        <v>H</v>
      </c>
      <c r="J15" s="232" t="str">
        <f>VLOOKUP(LEFT(J65,LEN(layout)+3),label,RIGHT(J65,1)+1,0)</f>
        <v>RDN</v>
      </c>
      <c r="K15" s="233"/>
      <c r="L15" s="244" t="str">
        <f>SUBSTITUTE(VLOOKUP(LEFT(L65,LEN(layout)+3),label,RIGHT(L65,1)+2,0),0,"")</f>
        <v>I</v>
      </c>
      <c r="M15" s="232" t="str">
        <f>VLOOKUP(LEFT(M65,LEN(layout)+3),label,RIGHT(M65,1)+1,0)</f>
        <v>SIN</v>
      </c>
      <c r="N15" s="233"/>
      <c r="O15" s="244" t="str">
        <f>SUBSTITUTE(VLOOKUP(LEFT(O65,LEN(layout)+3),label,RIGHT(O65,1)+2,0),0,"")</f>
        <v>J</v>
      </c>
      <c r="P15" s="232" t="str">
        <f>VLOOKUP(LEFT(P65,LEN(layout)+3),label,RIGHT(P65,1)+1,0)</f>
        <v>COS</v>
      </c>
      <c r="Q15" s="233"/>
      <c r="R15" s="244" t="str">
        <f>SUBSTITUTE(VLOOKUP(LEFT(R65,LEN(layout)+3),label,RIGHT(R65,1)+2,0),0,"")</f>
        <v>K</v>
      </c>
      <c r="S15" s="232" t="str">
        <f>VLOOKUP(LEFT(S65,LEN(layout)+3),label,RIGHT(S65,1)+1,0)</f>
        <v>TAN</v>
      </c>
      <c r="T15" s="233"/>
      <c r="U15" s="244" t="str">
        <f>SUBSTITUTE(VLOOKUP(LEFT(U65,LEN(layout)+3),label,RIGHT(U65,1)+2,0),0,"")</f>
        <v>L</v>
      </c>
      <c r="X15" s="209"/>
      <c r="Y15" s="209"/>
      <c r="Z15" s="209"/>
      <c r="AA15" s="209"/>
      <c r="AB15" s="209"/>
      <c r="AC15" s="209"/>
      <c r="AD15" s="209"/>
      <c r="AE15" s="209"/>
      <c r="AF15" s="209"/>
      <c r="AG15" s="209"/>
      <c r="AH15" s="209"/>
      <c r="AI15" s="209"/>
      <c r="AJ15" s="209"/>
      <c r="AL15" s="1"/>
      <c r="AM15" s="1"/>
      <c r="AN15" s="1"/>
      <c r="AO15" s="1"/>
      <c r="AP15" s="1"/>
      <c r="AQ15" s="1"/>
      <c r="AR15" s="1"/>
      <c r="AS15" s="1"/>
      <c r="AT15" s="1"/>
      <c r="AX15" s="1"/>
      <c r="AY15" s="1"/>
      <c r="AZ15" s="1"/>
      <c r="BA15" s="214"/>
      <c r="BB15" s="1"/>
      <c r="BC15" s="1"/>
      <c r="BD15" s="1"/>
      <c r="BE15" s="1"/>
      <c r="BI15" s="1"/>
    </row>
    <row r="16" spans="1:120">
      <c r="C16" s="234"/>
      <c r="D16" s="235"/>
      <c r="E16" s="244"/>
      <c r="G16" s="234"/>
      <c r="H16" s="235"/>
      <c r="I16" s="244"/>
      <c r="J16" s="234"/>
      <c r="K16" s="235"/>
      <c r="L16" s="244"/>
      <c r="M16" s="234"/>
      <c r="N16" s="235"/>
      <c r="O16" s="244"/>
      <c r="P16" s="234"/>
      <c r="Q16" s="235"/>
      <c r="R16" s="244"/>
      <c r="S16" s="234"/>
      <c r="T16" s="235"/>
      <c r="U16" s="244"/>
      <c r="X16" s="209"/>
      <c r="Y16" s="209"/>
      <c r="Z16" s="209"/>
      <c r="AA16" s="209"/>
      <c r="AB16" s="209"/>
      <c r="AC16" s="209"/>
      <c r="AD16" s="209"/>
      <c r="AE16" s="209"/>
      <c r="AF16" s="209"/>
      <c r="AG16" s="209"/>
      <c r="AH16" s="209"/>
      <c r="AI16" s="209"/>
      <c r="AJ16" s="209"/>
      <c r="AL16" s="1"/>
      <c r="AM16" s="1"/>
      <c r="AN16" s="1"/>
      <c r="AO16" s="1"/>
      <c r="AP16" s="1"/>
      <c r="AQ16" s="1"/>
      <c r="AR16" s="1"/>
      <c r="AS16" s="1"/>
      <c r="AT16" s="1"/>
      <c r="AX16" s="1"/>
      <c r="AY16" s="1"/>
      <c r="AZ16" s="1"/>
      <c r="BA16" s="214"/>
      <c r="BB16" s="1"/>
      <c r="BC16" s="1"/>
      <c r="BD16" s="1"/>
      <c r="BE16" s="1"/>
      <c r="BI16" s="1"/>
    </row>
    <row r="17" spans="3:120" ht="17" thickBot="1">
      <c r="C17" s="236"/>
      <c r="D17" s="237"/>
      <c r="E17" s="244"/>
      <c r="G17" s="236"/>
      <c r="H17" s="237"/>
      <c r="I17" s="244"/>
      <c r="J17" s="236"/>
      <c r="K17" s="237"/>
      <c r="L17" s="244"/>
      <c r="M17" s="236"/>
      <c r="N17" s="237"/>
      <c r="O17" s="244"/>
      <c r="P17" s="236"/>
      <c r="Q17" s="237"/>
      <c r="R17" s="244"/>
      <c r="S17" s="236"/>
      <c r="T17" s="237"/>
      <c r="U17" s="244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L17" s="1"/>
      <c r="AM17" s="1"/>
      <c r="AN17" s="1"/>
      <c r="AO17" s="1"/>
      <c r="AP17" s="1"/>
      <c r="AQ17" s="1"/>
      <c r="AR17" s="1"/>
      <c r="AS17" s="1"/>
      <c r="AT17" s="1"/>
      <c r="AX17" s="1"/>
      <c r="AY17" s="1"/>
      <c r="AZ17" s="1"/>
      <c r="BA17" s="214"/>
      <c r="BB17" s="1"/>
      <c r="BC17" s="1"/>
      <c r="BD17" s="1"/>
      <c r="BE17" s="1"/>
      <c r="BI17" s="1"/>
    </row>
    <row r="18" spans="3:120" ht="21">
      <c r="C18" s="25" t="str">
        <f>VLOOKUP(LEFT(C64,LEN(layout)+3),label,RIGHT(C64,1)+6,0)</f>
        <v>g</v>
      </c>
      <c r="D18" s="25" t="str">
        <f>VLOOKUP(LEFT(D64,LEN(layout)+3),label,RIGHT(D64,1)+6,0)</f>
        <v>|</v>
      </c>
      <c r="E18" s="26" t="str">
        <f>VLOOKUP(LEFT(E65,LEN(layout)+3),label,RIGHT(E65,1)+6,0)</f>
        <v xml:space="preserve"> </v>
      </c>
      <c r="F18" s="25"/>
      <c r="G18" s="25" t="str">
        <f>VLOOKUP(LEFT(G64,LEN(layout)+3),label,RIGHT(G64,1)+6,0)</f>
        <v>h</v>
      </c>
      <c r="H18" s="25" t="str">
        <f>VLOOKUP(LEFT(H64,LEN(layout)+3),label,RIGHT(H64,1)+6,0)</f>
        <v>Delta</v>
      </c>
      <c r="I18" s="26" t="str">
        <f>VLOOKUP(LEFT(I65,LEN(layout)+3),label,RIGHT(I65,1)+6,0)</f>
        <v>#16</v>
      </c>
      <c r="J18" s="25" t="str">
        <f>VLOOKUP(LEFT(J64,LEN(layout)+3),label,RIGHT(J64,1)+6,0)</f>
        <v>i</v>
      </c>
      <c r="K18" s="25" t="str">
        <f>VLOOKUP(LEFT(K64,LEN(layout)+3),label,RIGHT(K64,1)+6,0)</f>
        <v>pi</v>
      </c>
      <c r="L18" s="26" t="str">
        <f>VLOOKUP(LEFT(L65,LEN(layout)+3),label,RIGHT(L65,1)+6,0)</f>
        <v>Reg I</v>
      </c>
      <c r="M18" s="25" t="str">
        <f>VLOOKUP(LEFT(M64,LEN(layout)+3),label,RIGHT(M64,1)+6,0)</f>
        <v>j</v>
      </c>
      <c r="N18" s="25" t="str">
        <f>VLOOKUP(LEFT(N64,LEN(layout)+3),label,RIGHT(N64,1)+6,0)</f>
        <v>SIN</v>
      </c>
      <c r="O18" s="26" t="str">
        <f>VLOOKUP(LEFT(O65,LEN(layout)+3),label,RIGHT(O65,1)+6,0)</f>
        <v>Reg J</v>
      </c>
      <c r="P18" s="25" t="str">
        <f>VLOOKUP(LEFT(P64,LEN(layout)+3),label,RIGHT(P64,1)+6,0)</f>
        <v>k</v>
      </c>
      <c r="Q18" s="25" t="str">
        <f>VLOOKUP(LEFT(Q64,LEN(layout)+3),label,RIGHT(Q64,1)+6,0)</f>
        <v>COS</v>
      </c>
      <c r="R18" s="26" t="str">
        <f>VLOOKUP(LEFT(R65,LEN(layout)+3),label,RIGHT(R65,1)+6,0)</f>
        <v>Reg K</v>
      </c>
      <c r="S18" s="25" t="str">
        <f>VLOOKUP(LEFT(S64,LEN(layout)+3),label,RIGHT(S64,1)+6,0)</f>
        <v>l</v>
      </c>
      <c r="T18" s="25" t="str">
        <f>VLOOKUP(LEFT(T64,LEN(layout)+3),label,RIGHT(T64,1)+6,0)</f>
        <v>TAN</v>
      </c>
      <c r="U18" s="26" t="str">
        <f>VLOOKUP(LEFT(U65,LEN(layout)+3),label,RIGHT(U65,1)+6,0)</f>
        <v>Reg L</v>
      </c>
      <c r="X18" s="209"/>
      <c r="Y18" s="209"/>
      <c r="Z18" s="209"/>
      <c r="AA18" s="209"/>
      <c r="AB18" s="209"/>
      <c r="AC18" s="209"/>
      <c r="AD18" s="209"/>
      <c r="AE18" s="209"/>
      <c r="AF18" s="209"/>
      <c r="AG18" s="209"/>
      <c r="AH18" s="209"/>
      <c r="AI18" s="209"/>
      <c r="AJ18" s="209"/>
      <c r="AL18" s="1"/>
      <c r="AM18" s="1"/>
      <c r="AN18" s="1"/>
      <c r="AO18" s="1"/>
      <c r="AP18" s="1"/>
      <c r="AQ18" s="1"/>
      <c r="AR18" s="1"/>
      <c r="AS18" s="1"/>
      <c r="AT18" s="1"/>
      <c r="AX18" s="1"/>
      <c r="AY18" s="1"/>
      <c r="AZ18" s="1"/>
      <c r="BA18" s="214"/>
      <c r="BB18" s="1"/>
      <c r="BC18" s="1"/>
      <c r="BD18" s="1"/>
      <c r="BE18" s="1"/>
      <c r="BI18" s="1"/>
    </row>
    <row r="19" spans="3:120">
      <c r="X19" s="209"/>
      <c r="Y19" s="209"/>
      <c r="Z19" s="209"/>
      <c r="AA19" s="209"/>
      <c r="AB19" s="209"/>
      <c r="AC19" s="209"/>
      <c r="AD19" s="209"/>
      <c r="AE19" s="209"/>
      <c r="AF19" s="209"/>
      <c r="AG19" s="209"/>
      <c r="AH19" s="209"/>
      <c r="AI19" s="209"/>
      <c r="AJ19" s="209"/>
      <c r="AL19" s="1"/>
      <c r="AM19" s="1"/>
      <c r="AN19" s="1"/>
      <c r="AO19" s="1"/>
      <c r="AP19" s="1"/>
      <c r="AQ19" s="1"/>
      <c r="AR19" s="1"/>
      <c r="AS19" s="1"/>
      <c r="AT19" s="1"/>
      <c r="AX19" s="1"/>
      <c r="AY19" s="1"/>
      <c r="AZ19" s="1"/>
      <c r="BA19" s="214"/>
      <c r="BB19" s="1"/>
      <c r="BC19" s="1"/>
      <c r="BD19" s="1"/>
      <c r="BE19" s="1"/>
      <c r="BI19" s="1"/>
    </row>
    <row r="20" spans="3:120" s="6" customFormat="1" ht="22" thickBot="1">
      <c r="C20" s="231" t="str">
        <f>VLOOKUP(LEFT(C70,LEN(layout)+3),label,RIGHT(C70,1)+1,0)</f>
        <v>COMPLEX</v>
      </c>
      <c r="D20" s="231"/>
      <c r="E20" s="231"/>
      <c r="F20" s="231" t="str">
        <f>VLOOKUP(LEFT(F70,LEN(layout)+3),label,RIGHT(F70,1)+1,0)</f>
        <v>[ CPX ]</v>
      </c>
      <c r="G20" s="231"/>
      <c r="H20" s="231"/>
      <c r="I20" s="7"/>
      <c r="J20" s="7" t="str">
        <f>VLOOKUP(LEFT(J70,LEN(layout)+3),label,RIGHT(J70,1)+1,0)</f>
        <v>LASTx</v>
      </c>
      <c r="K20" s="7" t="str">
        <f>VLOOKUP(LEFT(K70,LEN(layout)+3),label,RIGHT(K70,1)+1,0)</f>
        <v>[ STK ]</v>
      </c>
      <c r="L20" s="7"/>
      <c r="M20" s="7" t="str">
        <f>VLOOKUP(LEFT(M70,LEN(layout)+3),label,RIGHT(M70,1)+1,0)</f>
        <v>[ MODE ]</v>
      </c>
      <c r="N20" s="7" t="str">
        <f>VLOOKUP(LEFT(N70,LEN(layout)+3),label,RIGHT(N70,1)+1,0)</f>
        <v xml:space="preserve">[ TRG ] </v>
      </c>
      <c r="O20" s="7"/>
      <c r="P20" s="7" t="str">
        <f>VLOOKUP(LEFT(P70,LEN(layout)+3),label,RIGHT(P70,1)+1,0)</f>
        <v>[ DISP ]</v>
      </c>
      <c r="Q20" s="7" t="str">
        <f>VLOOKUP(LEFT(Q70,LEN(layout)+3),label,RIGHT(Q70,1)+1,0)</f>
        <v>[ EXP ]</v>
      </c>
      <c r="R20" s="7"/>
      <c r="S20" s="7" t="str">
        <f>VLOOKUP(LEFT(S70,LEN(layout)+3),label,RIGHT(S70,1)+1,0)</f>
        <v>Undo</v>
      </c>
      <c r="T20" s="7" t="str">
        <f>VLOOKUP(LEFT(T70,LEN(layout)+3),label,RIGHT(T70,1)+1,0)</f>
        <v>[ CLR ]</v>
      </c>
      <c r="X20" s="209"/>
      <c r="Y20" s="209"/>
      <c r="Z20" s="209"/>
      <c r="AA20" s="209"/>
      <c r="AB20" s="209" t="s">
        <v>655</v>
      </c>
      <c r="AC20" s="209" t="s">
        <v>656</v>
      </c>
      <c r="AD20" s="209"/>
      <c r="AE20" s="209"/>
      <c r="AF20" s="209"/>
      <c r="AG20" s="209"/>
      <c r="AH20" s="209"/>
      <c r="AI20" s="209"/>
      <c r="AJ20" s="209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214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3:120">
      <c r="C21" s="232" t="str">
        <f>VLOOKUP(LEFT(C71,LEN(layout)+3),label,RIGHT(C71,1)+1,0)</f>
        <v>ENTER</v>
      </c>
      <c r="D21" s="238"/>
      <c r="E21" s="238"/>
      <c r="F21" s="221"/>
      <c r="G21" s="221"/>
      <c r="H21" s="222"/>
      <c r="I21" s="244" t="str">
        <f>SUBSTITUTE(VLOOKUP(LEFT(I71,LEN(layout)+3),label,RIGHT(I71,1)+2,0),0,"")</f>
        <v>ENTER</v>
      </c>
      <c r="J21" s="232" t="str">
        <f>VLOOKUP(LEFT(J71,LEN(layout)+3),label,RIGHT(J71,1)+1,0)</f>
        <v>x &lt;&gt; y</v>
      </c>
      <c r="K21" s="233"/>
      <c r="L21" s="244" t="str">
        <f>SUBSTITUTE(VLOOKUP(LEFT(L71,LEN(layout)+3),label,RIGHT(L71,1)+2,0),0,"")</f>
        <v>M</v>
      </c>
      <c r="M21" s="232" t="str">
        <f>VLOOKUP(LEFT(M71,LEN(layout)+3),label,RIGHT(M71,1)+1,0)</f>
        <v>CHS</v>
      </c>
      <c r="N21" s="233"/>
      <c r="O21" s="244" t="str">
        <f>SUBSTITUTE(VLOOKUP(LEFT(O71,LEN(layout)+3),label,RIGHT(O71,1)+2,0),0,"")</f>
        <v>N</v>
      </c>
      <c r="P21" s="232" t="str">
        <f>VLOOKUP(LEFT(P71,LEN(layout)+3),label,RIGHT(P71,1)+1,0)</f>
        <v>EEX</v>
      </c>
      <c r="Q21" s="233"/>
      <c r="R21" s="244" t="str">
        <f>SUBSTITUTE(VLOOKUP(LEFT(R71,LEN(layout)+3),label,RIGHT(R71,1)+2,0),0,"")</f>
        <v>O</v>
      </c>
      <c r="S21" s="232" t="str">
        <f>VLOOKUP(LEFT(S71,LEN(layout)+3),label,RIGHT(S71,1)+1,0)</f>
        <v>&lt;=</v>
      </c>
      <c r="T21" s="233"/>
      <c r="U21" s="244" t="str">
        <f>SUBSTITUTE(VLOOKUP(LEFT(U71,LEN(layout)+3),label,RIGHT(U71,1)+2,0),0,"")</f>
        <v>&lt;=</v>
      </c>
      <c r="X21" s="209"/>
      <c r="Y21" s="209"/>
      <c r="Z21" s="209"/>
      <c r="AA21" s="209"/>
      <c r="AB21" s="209"/>
      <c r="AC21" s="209"/>
      <c r="AD21" s="209"/>
      <c r="AE21" s="209"/>
      <c r="AF21" s="209"/>
      <c r="AG21" s="209"/>
      <c r="AH21" s="209"/>
      <c r="AI21" s="209"/>
      <c r="AJ21" s="209"/>
      <c r="AL21" s="1"/>
      <c r="AM21" s="1"/>
      <c r="AN21" s="1"/>
      <c r="AO21" s="1"/>
      <c r="AP21" s="1"/>
      <c r="AQ21" s="1"/>
      <c r="AR21" s="1"/>
      <c r="AS21" s="1"/>
      <c r="AT21" s="1"/>
      <c r="AX21" s="1"/>
      <c r="AY21" s="1"/>
      <c r="AZ21" s="1"/>
      <c r="BA21" s="214"/>
      <c r="BB21" s="1"/>
      <c r="BC21" s="1"/>
      <c r="BD21" s="1"/>
      <c r="BE21" s="1"/>
      <c r="BI21" s="1"/>
    </row>
    <row r="22" spans="3:120">
      <c r="C22" s="234"/>
      <c r="D22" s="239"/>
      <c r="E22" s="239"/>
      <c r="F22" s="224"/>
      <c r="G22" s="224"/>
      <c r="H22" s="225"/>
      <c r="I22" s="244"/>
      <c r="J22" s="234"/>
      <c r="K22" s="235"/>
      <c r="L22" s="244"/>
      <c r="M22" s="234"/>
      <c r="N22" s="235"/>
      <c r="O22" s="244"/>
      <c r="P22" s="234"/>
      <c r="Q22" s="235"/>
      <c r="R22" s="244"/>
      <c r="S22" s="234"/>
      <c r="T22" s="235"/>
      <c r="U22" s="244"/>
      <c r="X22" s="209"/>
      <c r="Y22" s="209"/>
      <c r="Z22" s="209"/>
      <c r="AA22" s="209"/>
      <c r="AB22" s="209"/>
      <c r="AC22" s="209"/>
      <c r="AD22" s="209"/>
      <c r="AE22" s="209"/>
      <c r="AF22" s="209"/>
      <c r="AG22" s="209"/>
      <c r="AH22" s="209"/>
      <c r="AI22" s="209"/>
      <c r="AJ22" s="209"/>
      <c r="AL22" s="1"/>
      <c r="AM22" s="1"/>
      <c r="AN22" s="1"/>
      <c r="AO22" s="1"/>
      <c r="AP22" s="1"/>
      <c r="AQ22" s="1"/>
      <c r="AR22" s="1"/>
      <c r="AS22" s="1"/>
      <c r="AT22" s="1"/>
      <c r="AX22" s="1"/>
      <c r="AY22" s="1"/>
      <c r="AZ22" s="1"/>
      <c r="BA22" s="214"/>
      <c r="BB22" s="1"/>
      <c r="BC22" s="1"/>
      <c r="BD22" s="1"/>
      <c r="BE22" s="1"/>
      <c r="BI22" s="1"/>
    </row>
    <row r="23" spans="3:120" ht="17" thickBot="1">
      <c r="C23" s="236"/>
      <c r="D23" s="240"/>
      <c r="E23" s="240"/>
      <c r="F23" s="227"/>
      <c r="G23" s="227"/>
      <c r="H23" s="228"/>
      <c r="I23" s="244"/>
      <c r="J23" s="236"/>
      <c r="K23" s="237"/>
      <c r="L23" s="244"/>
      <c r="M23" s="236"/>
      <c r="N23" s="237"/>
      <c r="O23" s="244"/>
      <c r="P23" s="236"/>
      <c r="Q23" s="237"/>
      <c r="R23" s="244"/>
      <c r="S23" s="236"/>
      <c r="T23" s="237"/>
      <c r="U23" s="244"/>
      <c r="X23" s="209"/>
      <c r="Y23" s="209"/>
      <c r="Z23" s="209"/>
      <c r="AA23" s="209"/>
      <c r="AB23" s="209"/>
      <c r="AC23" s="209"/>
      <c r="AD23" s="209"/>
      <c r="AE23" s="209"/>
      <c r="AF23" s="209"/>
      <c r="AG23" s="209"/>
      <c r="AH23" s="209"/>
      <c r="AI23" s="209"/>
      <c r="AJ23" s="209"/>
      <c r="AL23" s="1"/>
      <c r="AM23" s="1"/>
      <c r="AN23" s="1"/>
      <c r="AO23" s="1"/>
      <c r="AP23" s="1"/>
      <c r="AQ23" s="1"/>
      <c r="AR23" s="1"/>
      <c r="AS23" s="1"/>
      <c r="AT23" s="1"/>
      <c r="AX23" s="1"/>
      <c r="AY23" s="1"/>
      <c r="AZ23" s="1"/>
      <c r="BA23" s="214"/>
      <c r="BB23" s="1"/>
      <c r="BC23" s="1"/>
      <c r="BD23" s="1"/>
      <c r="BE23" s="1"/>
      <c r="BI23" s="1"/>
    </row>
    <row r="24" spans="3:120" ht="21">
      <c r="C24" s="218" t="str">
        <f>VLOOKUP(LEFT(C70,LEN(layout)+3),label,RIGHT(C70,1)+6,0)</f>
        <v>X.SWAP</v>
      </c>
      <c r="D24" s="218"/>
      <c r="E24" s="218"/>
      <c r="F24" s="218" t="str">
        <f>VLOOKUP(LEFT(F70,LEN(layout)+3),label,RIGHT(F70,1)+6,0)</f>
        <v>a.PARSE</v>
      </c>
      <c r="G24" s="218"/>
      <c r="H24" s="218"/>
      <c r="I24" s="26" t="str">
        <f>VLOOKUP(LEFT(I71,LEN(layout)+3),label,RIGHT(I71,1)+6,0)</f>
        <v>ENTER</v>
      </c>
      <c r="J24" s="25" t="str">
        <f>VLOOKUP(LEFT(J70,LEN(layout)+3),label,RIGHT(J70,1)+6,0)</f>
        <v>m</v>
      </c>
      <c r="K24" s="25" t="str">
        <f>VLOOKUP(LEFT(K70,LEN(layout)+3),label,RIGHT(K70,1)+6,0)</f>
        <v>&lt;&gt;</v>
      </c>
      <c r="L24" s="26" t="str">
        <f>VLOOKUP(LEFT(L71,LEN(layout)+3),label,RIGHT(L71,1)+6,0)</f>
        <v xml:space="preserve"> </v>
      </c>
      <c r="M24" s="25" t="str">
        <f>VLOOKUP(LEFT(M70,LEN(layout)+3),label,RIGHT(M70,1)+6,0)</f>
        <v>n</v>
      </c>
      <c r="N24" s="25" t="str">
        <f>VLOOKUP(LEFT(N70,LEN(layout)+3),label,RIGHT(N70,1)+6,0)</f>
        <v>+/-</v>
      </c>
      <c r="O24" s="26" t="str">
        <f>VLOOKUP(LEFT(O71,LEN(layout)+3),label,RIGHT(O71,1)+6,0)</f>
        <v xml:space="preserve"> </v>
      </c>
      <c r="P24" s="25" t="str">
        <f>VLOOKUP(LEFT(P70,LEN(layout)+3),label,RIGHT(P70,1)+6,0)</f>
        <v>o</v>
      </c>
      <c r="Q24" s="25" t="str">
        <f>VLOOKUP(LEFT(Q70,LEN(layout)+3),label,RIGHT(Q70,1)+6,0)</f>
        <v>&lt;E&gt;</v>
      </c>
      <c r="R24" s="26" t="str">
        <f>VLOOKUP(LEFT(R71,LEN(layout)+3),label,RIGHT(R71,1)+6,0)</f>
        <v>#8</v>
      </c>
      <c r="S24" s="25" t="str">
        <f>VLOOKUP(LEFT(S70,LEN(layout)+3),label,RIGHT(S70,1)+6,0)</f>
        <v>CLA</v>
      </c>
      <c r="T24" s="25" t="str">
        <f>VLOOKUP(LEFT(T70,LEN(layout)+3),label,RIGHT(T70,1)+6,0)</f>
        <v>CLA</v>
      </c>
      <c r="U24" s="26" t="str">
        <f>VLOOKUP(LEFT(U71,LEN(layout)+3),label,RIGHT(U71,1)+6,0)</f>
        <v>&lt;=</v>
      </c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L24" s="1"/>
      <c r="AM24" s="1"/>
      <c r="AN24" s="1"/>
      <c r="AO24" s="1"/>
      <c r="AP24" s="1"/>
      <c r="AQ24" s="1"/>
      <c r="AR24" s="1"/>
      <c r="AS24" s="1"/>
      <c r="AT24" s="1"/>
      <c r="AX24" s="1"/>
      <c r="AY24" s="1"/>
      <c r="AZ24" s="1"/>
      <c r="BA24" s="214"/>
      <c r="BB24" s="1"/>
      <c r="BC24" s="1"/>
      <c r="BD24" s="1"/>
      <c r="BE24" s="1"/>
      <c r="BI24" s="1"/>
    </row>
    <row r="25" spans="3:120">
      <c r="X25" s="209"/>
      <c r="Y25" s="209"/>
      <c r="Z25" s="209"/>
      <c r="AA25" s="209"/>
      <c r="AB25" s="209"/>
      <c r="AC25" s="209"/>
      <c r="AD25" s="209"/>
      <c r="AE25" s="209"/>
      <c r="AF25" s="209"/>
      <c r="AG25" s="209"/>
      <c r="AH25" s="209"/>
      <c r="AI25" s="209"/>
      <c r="AJ25" s="209"/>
      <c r="AL25" s="1"/>
      <c r="AM25" s="1"/>
      <c r="AN25" s="1"/>
      <c r="AO25" s="1"/>
      <c r="AP25" s="1"/>
      <c r="AQ25" s="1"/>
      <c r="AR25" s="1"/>
      <c r="AS25" s="1"/>
      <c r="AT25" s="1"/>
      <c r="AX25" s="1"/>
      <c r="AY25" s="1"/>
      <c r="AZ25" s="1"/>
      <c r="BA25" s="214"/>
      <c r="BB25" s="1"/>
      <c r="BC25" s="1"/>
      <c r="BD25" s="1"/>
      <c r="BE25" s="1"/>
      <c r="BI25" s="1"/>
    </row>
    <row r="26" spans="3:120" s="6" customFormat="1" ht="22" thickBot="1">
      <c r="C26" s="7" t="str">
        <f>VLOOKUP(LEFT(C76,LEN(layout)+3),label,RIGHT(C76,1)+1,0)</f>
        <v>Scroll Up</v>
      </c>
      <c r="D26" s="7" t="str">
        <f>VLOOKUP(LEFT(D76,LEN(layout)+3),label,RIGHT(D76,1)+1,0)</f>
        <v>REGS</v>
      </c>
      <c r="E26" s="7"/>
      <c r="F26" s="7" t="str">
        <f>VLOOKUP(LEFT(F76,LEN(layout)+3),label,RIGHT(F76,1)+1,0)</f>
        <v>[ EQN ]</v>
      </c>
      <c r="G26" s="7"/>
      <c r="H26" s="7" t="str">
        <f>VLOOKUP(LEFT(H76,LEN(layout)+3),label,RIGHT(H76,1)+1,0)</f>
        <v>[ HOME ]</v>
      </c>
      <c r="I26" s="7"/>
      <c r="J26" s="7" t="str">
        <f>VLOOKUP(LEFT(J76,LEN(layout)+3),label,RIGHT(J76,1)+1,0)</f>
        <v>[ ADV ]</v>
      </c>
      <c r="K26" s="7"/>
      <c r="L26" s="7" t="str">
        <f>VLOOKUP(LEFT(L76,LEN(layout)+3),label,RIGHT(L76,1)+1,0)</f>
        <v>[ FIN ]</v>
      </c>
      <c r="M26" s="7"/>
      <c r="N26" s="7" t="str">
        <f>VLOOKUP(LEFT(N76,LEN(layout)+3),label,RIGHT(N76,1)+1,0)</f>
        <v>[ MATX ]</v>
      </c>
      <c r="O26" s="7"/>
      <c r="P26" s="7" t="str">
        <f>VLOOKUP(LEFT(P76,LEN(layout)+3),label,RIGHT(P76,1)+1,0)</f>
        <v>[ X.FN ]</v>
      </c>
      <c r="Q26" s="7"/>
      <c r="R26" s="7" t="str">
        <f>VLOOKUP(LEFT(R76,LEN(layout)+3),label,RIGHT(R76,1)+1,0)</f>
        <v>[ STAT ]</v>
      </c>
      <c r="S26" s="7"/>
      <c r="T26" s="7" t="str">
        <f>VLOOKUP(LEFT(T76,LEN(layout)+3),label,RIGHT(T76,1)+1,0)</f>
        <v>[ PLOT ]</v>
      </c>
      <c r="X26" s="209"/>
      <c r="Y26" s="209"/>
      <c r="Z26" s="209"/>
      <c r="AA26" s="209"/>
      <c r="AB26" s="209"/>
      <c r="AC26" s="209"/>
      <c r="AD26" s="209"/>
      <c r="AE26" s="209"/>
      <c r="AF26" s="209"/>
      <c r="AG26" s="209"/>
      <c r="AH26" s="209"/>
      <c r="AI26" s="209"/>
      <c r="AJ26" s="209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214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3:120">
      <c r="C27" s="232" t="str">
        <f>VLOOKUP(LEFT(C77,LEN(layout)+3),label,RIGHT(C77,1)+1,0)</f>
        <v>Up</v>
      </c>
      <c r="D27" s="233"/>
      <c r="E27" s="244" t="str">
        <f>SUBSTITUTE(VLOOKUP(LEFT(E77,LEN(layout)+3),label,RIGHT(E77,1)+2,0),0,"")</f>
        <v>&lt;-HOME</v>
      </c>
      <c r="F27" s="232">
        <f>VLOOKUP(LEFT(F77,LEN(layout)+3),label,RIGHT(F77,1)+1,0)</f>
        <v>7</v>
      </c>
      <c r="G27" s="238"/>
      <c r="H27" s="233"/>
      <c r="I27" s="244" t="str">
        <f>SUBSTITUTE(VLOOKUP(LEFT(I77,LEN(layout)+3),label,RIGHT(I77,1)+2,0),0,"")</f>
        <v>P</v>
      </c>
      <c r="J27" s="232">
        <f>VLOOKUP(LEFT(J77,LEN(layout)+3),label,RIGHT(J77,1)+1,0)</f>
        <v>8</v>
      </c>
      <c r="K27" s="238"/>
      <c r="L27" s="233"/>
      <c r="M27" s="245" t="str">
        <f>SUBSTITUTE(VLOOKUP(LEFT(M77,LEN(layout)+3),label,RIGHT(M77,1)+2,0),0,"")</f>
        <v>Q</v>
      </c>
      <c r="N27" s="232">
        <f>VLOOKUP(LEFT(N77,LEN(layout)+3),label,RIGHT(N77,1)+1,0)</f>
        <v>9</v>
      </c>
      <c r="O27" s="238"/>
      <c r="P27" s="233"/>
      <c r="Q27" s="244" t="str">
        <f>SUBSTITUTE(VLOOKUP(LEFT(Q77,LEN(layout)+3),label,RIGHT(Q77,1)+2,0),0,"")</f>
        <v>R</v>
      </c>
      <c r="R27" s="232" t="str">
        <f>VLOOKUP(LEFT(R77,LEN(layout)+3),label,RIGHT(R77,1)+1,0)</f>
        <v>÷</v>
      </c>
      <c r="S27" s="238"/>
      <c r="T27" s="233"/>
      <c r="U27" s="244" t="str">
        <f>SUBSTITUTE(VLOOKUP(LEFT(U77,LEN(layout)+3),label,RIGHT(U77,1)+2,0),0,"")</f>
        <v>S</v>
      </c>
      <c r="X27" s="209"/>
      <c r="Y27" s="209"/>
      <c r="Z27" s="209"/>
      <c r="AA27" s="209"/>
      <c r="AB27" s="209"/>
      <c r="AC27" s="209"/>
      <c r="AD27" s="209"/>
      <c r="AE27" s="209"/>
      <c r="AF27" s="209"/>
      <c r="AG27" s="209"/>
      <c r="AH27" s="209"/>
      <c r="AI27" s="209"/>
      <c r="AJ27" s="209"/>
      <c r="AL27" s="1"/>
      <c r="AM27" s="1"/>
      <c r="AN27" s="1"/>
      <c r="AO27" s="1"/>
      <c r="AP27" s="1"/>
      <c r="AQ27" s="1"/>
      <c r="AR27" s="1"/>
      <c r="AS27" s="1"/>
      <c r="AT27" s="1"/>
      <c r="AX27" s="1"/>
      <c r="AY27" s="1"/>
      <c r="AZ27" s="1"/>
      <c r="BA27" s="214"/>
      <c r="BB27" s="1"/>
      <c r="BC27" s="1"/>
      <c r="BD27" s="1"/>
      <c r="BE27" s="1"/>
      <c r="BI27" s="1"/>
    </row>
    <row r="28" spans="3:120">
      <c r="C28" s="234"/>
      <c r="D28" s="235"/>
      <c r="E28" s="244"/>
      <c r="F28" s="234"/>
      <c r="G28" s="239"/>
      <c r="H28" s="241"/>
      <c r="I28" s="244"/>
      <c r="J28" s="234"/>
      <c r="K28" s="239"/>
      <c r="L28" s="235"/>
      <c r="M28" s="245"/>
      <c r="N28" s="234"/>
      <c r="O28" s="239"/>
      <c r="P28" s="235"/>
      <c r="Q28" s="244"/>
      <c r="R28" s="234"/>
      <c r="S28" s="239"/>
      <c r="T28" s="235"/>
      <c r="U28" s="244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L28" s="1"/>
      <c r="AM28" s="1"/>
      <c r="AN28" s="1"/>
      <c r="AO28" s="1"/>
      <c r="AP28" s="1"/>
      <c r="AQ28" s="1"/>
      <c r="AR28" s="1"/>
      <c r="AS28" s="1"/>
      <c r="AT28" s="1"/>
      <c r="AX28" s="1"/>
      <c r="AY28" s="1"/>
      <c r="AZ28" s="1"/>
      <c r="BA28" s="214"/>
      <c r="BB28" s="1"/>
      <c r="BC28" s="1"/>
      <c r="BD28" s="1"/>
      <c r="BE28" s="1"/>
      <c r="BI28" s="1"/>
    </row>
    <row r="29" spans="3:120" ht="17" thickBot="1">
      <c r="C29" s="236"/>
      <c r="D29" s="237"/>
      <c r="E29" s="244"/>
      <c r="F29" s="236"/>
      <c r="G29" s="240"/>
      <c r="H29" s="237"/>
      <c r="I29" s="244"/>
      <c r="J29" s="236"/>
      <c r="K29" s="240"/>
      <c r="L29" s="237"/>
      <c r="M29" s="245"/>
      <c r="N29" s="236"/>
      <c r="O29" s="240"/>
      <c r="P29" s="237"/>
      <c r="Q29" s="244"/>
      <c r="R29" s="236"/>
      <c r="S29" s="240"/>
      <c r="T29" s="237"/>
      <c r="U29" s="244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L29" s="1"/>
      <c r="AM29" s="1"/>
      <c r="AN29" s="1"/>
      <c r="AO29" s="1"/>
      <c r="AP29" s="1"/>
      <c r="AQ29" s="1"/>
      <c r="AR29" s="1"/>
      <c r="AS29" s="1"/>
      <c r="AT29" s="1"/>
      <c r="AX29" s="1"/>
      <c r="AY29" s="1"/>
      <c r="AZ29" s="1"/>
      <c r="BA29" s="214"/>
      <c r="BB29" s="1"/>
      <c r="BC29" s="1"/>
      <c r="BD29" s="1"/>
      <c r="BE29" s="1"/>
      <c r="BI29" s="1"/>
    </row>
    <row r="30" spans="3:120" ht="21">
      <c r="C30" s="25" t="str">
        <f>VLOOKUP(LEFT(C76,LEN(layout)+3),label,RIGHT(C76,1)+6,0)</f>
        <v>aLock^</v>
      </c>
      <c r="D30" s="25" t="str">
        <f>VLOOKUP(LEFT(D76,LEN(layout)+3),label,RIGHT(D76,1)+6,0)</f>
        <v>Super</v>
      </c>
      <c r="E30" s="26" t="str">
        <f>VLOOKUP(LEFT(E77,LEN(layout)+3),label,RIGHT(E77,1)+6,0)</f>
        <v>Up</v>
      </c>
      <c r="F30" s="25" t="str">
        <f>VLOOKUP(LEFT(F76,LEN(layout)+3),label,RIGHT(F76,1)+6,0)</f>
        <v>p</v>
      </c>
      <c r="G30" s="25"/>
      <c r="H30" s="25">
        <f>VLOOKUP(LEFT(H76,LEN(layout)+3),label,RIGHT(H76,1)+6,0)</f>
        <v>7</v>
      </c>
      <c r="I30" s="26">
        <f>VLOOKUP(LEFT(I77,LEN(layout)+3),label,RIGHT(I77,1)+6,0)</f>
        <v>7</v>
      </c>
      <c r="J30" s="25" t="str">
        <f>VLOOKUP(LEFT(J76,LEN(layout)+3),label,RIGHT(J76,1)+6,0)</f>
        <v>q</v>
      </c>
      <c r="K30" s="25"/>
      <c r="L30" s="25">
        <f>VLOOKUP(LEFT(L76,LEN(layout)+3),label,RIGHT(L76,1)+6,0)</f>
        <v>8</v>
      </c>
      <c r="M30" s="26">
        <f>VLOOKUP(LEFT(M77,LEN(layout)+3),label,RIGHT(M77,1)+6,0)</f>
        <v>8</v>
      </c>
      <c r="N30" s="25" t="str">
        <f>VLOOKUP(LEFT(N76,LEN(layout)+3),label,RIGHT(N76,1)+6,0)</f>
        <v>r</v>
      </c>
      <c r="O30" s="25"/>
      <c r="P30" s="25">
        <f>VLOOKUP(LEFT(P76,LEN(layout)+3),label,RIGHT(P76,1)+6,0)</f>
        <v>9</v>
      </c>
      <c r="Q30" s="26">
        <f>VLOOKUP(LEFT(Q77,LEN(layout)+3),label,RIGHT(Q77,1)+6,0)</f>
        <v>9</v>
      </c>
      <c r="R30" s="25" t="str">
        <f>VLOOKUP(LEFT(R76,LEN(layout)+3),label,RIGHT(R76,1)+6,0)</f>
        <v>s</v>
      </c>
      <c r="S30" s="25"/>
      <c r="T30" s="25" t="str">
        <f>VLOOKUP(LEFT(T76,LEN(layout)+3),label,RIGHT(T76,1)+6,0)</f>
        <v>÷</v>
      </c>
      <c r="U30" s="26" t="str">
        <f>VLOOKUP(LEFT(U77,LEN(layout)+3),label,RIGHT(U77,1)+6,0)</f>
        <v>÷</v>
      </c>
      <c r="X30" s="209"/>
      <c r="Y30" s="209"/>
      <c r="Z30" s="209"/>
      <c r="AA30" s="209"/>
      <c r="AB30" s="209"/>
      <c r="AC30" s="209"/>
      <c r="AD30" s="209"/>
      <c r="AE30" s="209"/>
      <c r="AF30" s="209"/>
      <c r="AG30" s="209"/>
      <c r="AH30" s="209"/>
      <c r="AI30" s="209"/>
      <c r="AJ30" s="209"/>
      <c r="AL30" s="1"/>
      <c r="AM30" s="1"/>
      <c r="AN30" s="1"/>
      <c r="AO30" s="1"/>
      <c r="AP30" s="1"/>
      <c r="AQ30" s="1"/>
      <c r="AR30" s="1"/>
      <c r="AS30" s="1"/>
      <c r="AT30" s="1"/>
      <c r="AX30" s="1"/>
      <c r="AY30" s="1"/>
      <c r="AZ30" s="1"/>
      <c r="BA30" s="214"/>
      <c r="BB30" s="1"/>
      <c r="BC30" s="1"/>
      <c r="BD30" s="1"/>
      <c r="BE30" s="1"/>
      <c r="BI30" s="1"/>
    </row>
    <row r="31" spans="3:120">
      <c r="X31" s="209"/>
      <c r="Y31" s="209"/>
      <c r="Z31" s="209"/>
      <c r="AA31" s="209"/>
      <c r="AB31" s="209"/>
      <c r="AC31" s="209"/>
      <c r="AD31" s="209"/>
      <c r="AE31" s="209"/>
      <c r="AF31" s="209"/>
      <c r="AG31" s="209"/>
      <c r="AH31" s="209"/>
      <c r="AI31" s="209"/>
      <c r="AJ31" s="209"/>
      <c r="AL31" s="1"/>
      <c r="AM31" s="1"/>
      <c r="AN31" s="1"/>
      <c r="AO31" s="1"/>
      <c r="AP31" s="1"/>
      <c r="AQ31" s="1"/>
      <c r="AR31" s="1"/>
      <c r="AS31" s="1"/>
      <c r="AT31" s="1"/>
      <c r="AX31" s="1"/>
      <c r="AY31" s="1"/>
      <c r="AZ31" s="1"/>
      <c r="BA31" s="214"/>
      <c r="BB31" s="1"/>
      <c r="BC31" s="1"/>
      <c r="BD31" s="1"/>
      <c r="BE31" s="1"/>
      <c r="BI31" s="1"/>
    </row>
    <row r="32" spans="3:120" s="6" customFormat="1" ht="22" thickBot="1">
      <c r="C32" s="7" t="str">
        <f>VLOOKUP(LEFT(C82,LEN(layout)+3),label,RIGHT(C82,1)+1,0)</f>
        <v>Scroll Dn</v>
      </c>
      <c r="D32" s="7" t="str">
        <f>VLOOKUP(LEFT(D82,LEN(layout)+3),label,RIGHT(D82,1)+1,0)</f>
        <v>FLGS</v>
      </c>
      <c r="E32" s="7"/>
      <c r="F32" s="7" t="str">
        <f>VLOOKUP(LEFT(F82,LEN(layout)+3),label,RIGHT(F82,1)+1,0)</f>
        <v>[ BASE ]</v>
      </c>
      <c r="G32" s="7"/>
      <c r="H32" s="7" t="str">
        <f>VLOOKUP(LEFT(H82,LEN(layout)+3),label,RIGHT(H82,1)+1,0)</f>
        <v>[ BITS ]</v>
      </c>
      <c r="I32" s="7"/>
      <c r="J32" s="7" t="str">
        <f>VLOOKUP(LEFT(J82,LEN(layout)+3),label,RIGHT(J82,1)+1,0)</f>
        <v>[ CONV ]</v>
      </c>
      <c r="K32" s="7"/>
      <c r="L32" s="7" t="str">
        <f>VLOOKUP(LEFT(L82,LEN(layout)+3),label,RIGHT(L82,1)+1,0)</f>
        <v>[ CLK ]</v>
      </c>
      <c r="M32" s="7"/>
      <c r="N32" s="7" t="str">
        <f>VLOOKUP(LEFT(N82,LEN(layout)+3),label,RIGHT(N82,1)+1,0)</f>
        <v>[ FLAG ]</v>
      </c>
      <c r="O32" s="7"/>
      <c r="P32" s="7" t="str">
        <f>VLOOKUP(LEFT(P82,LEN(layout)+3),label,RIGHT(P82,1)+1,0)</f>
        <v>[ REAL ]</v>
      </c>
      <c r="Q32" s="7"/>
      <c r="R32" s="7" t="str">
        <f>VLOOKUP(LEFT(R82,LEN(layout)+3),label,RIGHT(R82,1)+1,0)</f>
        <v>[ PROB ]</v>
      </c>
      <c r="S32" s="7"/>
      <c r="T32" s="7" t="str">
        <f>VLOOKUP(LEFT(T82,LEN(layout)+3),label,RIGHT(T82,1)+1,0)</f>
        <v>[ INTS ]</v>
      </c>
      <c r="X32" s="209"/>
      <c r="Y32" s="209"/>
      <c r="Z32" s="209"/>
      <c r="AA32" s="209"/>
      <c r="AB32" s="209"/>
      <c r="AC32" s="209"/>
      <c r="AD32" s="209"/>
      <c r="AE32" s="209"/>
      <c r="AF32" s="209"/>
      <c r="AG32" s="209"/>
      <c r="AH32" s="209"/>
      <c r="AI32" s="209"/>
      <c r="AJ32" s="209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214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3:120">
      <c r="C33" s="232" t="str">
        <f>VLOOKUP(LEFT(C83,LEN(layout)+3),label,RIGHT(C83,1)+1,0)</f>
        <v>Dn</v>
      </c>
      <c r="D33" s="233"/>
      <c r="E33" s="244" t="str">
        <f>SUBSTITUTE(VLOOKUP(LEFT(E83,LEN(layout)+3),label,RIGHT(E83,1)+2,0),0,"")</f>
        <v>END-&gt;</v>
      </c>
      <c r="F33" s="232">
        <f>VLOOKUP(LEFT(F83,LEN(layout)+3),label,RIGHT(F83,1)+1,0)</f>
        <v>4</v>
      </c>
      <c r="G33" s="238"/>
      <c r="H33" s="243"/>
      <c r="I33" s="244" t="str">
        <f>SUBSTITUTE(VLOOKUP(LEFT(I83,LEN(layout)+3),label,RIGHT(I83,1)+2,0),0,"")</f>
        <v>T</v>
      </c>
      <c r="J33" s="232">
        <f>VLOOKUP(LEFT(J83,LEN(layout)+3),label,RIGHT(J83,1)+1,0)</f>
        <v>5</v>
      </c>
      <c r="K33" s="238"/>
      <c r="L33" s="233"/>
      <c r="M33" s="244" t="str">
        <f>SUBSTITUTE(VLOOKUP(LEFT(M83,LEN(layout)+3),label,RIGHT(M83,1)+2,0),0,"")</f>
        <v>U</v>
      </c>
      <c r="N33" s="232">
        <f>VLOOKUP(LEFT(N83,LEN(layout)+3),label,RIGHT(N83,1)+1,0)</f>
        <v>6</v>
      </c>
      <c r="O33" s="238"/>
      <c r="P33" s="233"/>
      <c r="Q33" s="244" t="str">
        <f>SUBSTITUTE(VLOOKUP(LEFT(Q83,LEN(layout)+3),label,RIGHT(Q83,1)+2,0),0,"")</f>
        <v>V</v>
      </c>
      <c r="R33" s="232" t="str">
        <f>VLOOKUP(LEFT(R83,LEN(layout)+3),label,RIGHT(R83,1)+1,0)</f>
        <v>✕</v>
      </c>
      <c r="S33" s="238"/>
      <c r="T33" s="233"/>
      <c r="U33" s="244" t="str">
        <f>SUBSTITUTE(VLOOKUP(LEFT(U83,LEN(layout)+3),label,RIGHT(U83,1)+2,0),0,"")</f>
        <v>W</v>
      </c>
      <c r="X33" s="209"/>
      <c r="Y33" s="209"/>
      <c r="Z33" s="209"/>
      <c r="AA33" s="209"/>
      <c r="AB33" s="209"/>
      <c r="AC33" s="209"/>
      <c r="AD33" s="209"/>
      <c r="AE33" s="209"/>
      <c r="AF33" s="209"/>
      <c r="AG33" s="209"/>
      <c r="AH33" s="209"/>
      <c r="AI33" s="209"/>
      <c r="AJ33" s="209"/>
      <c r="AL33" s="1"/>
      <c r="AM33" s="1"/>
      <c r="AN33" s="1"/>
      <c r="AO33" s="1"/>
      <c r="AP33" s="1"/>
      <c r="AQ33" s="1"/>
      <c r="AR33" s="1"/>
      <c r="AS33" s="1"/>
      <c r="AT33" s="1"/>
      <c r="AX33" s="1"/>
      <c r="AY33" s="1"/>
      <c r="AZ33" s="1"/>
      <c r="BA33" s="214"/>
      <c r="BB33" s="1"/>
      <c r="BC33" s="1"/>
      <c r="BD33" s="1"/>
      <c r="BE33" s="1"/>
      <c r="BI33" s="1"/>
    </row>
    <row r="34" spans="3:120">
      <c r="C34" s="234"/>
      <c r="D34" s="235"/>
      <c r="E34" s="244"/>
      <c r="F34" s="234"/>
      <c r="G34" s="239"/>
      <c r="H34" s="235"/>
      <c r="I34" s="244"/>
      <c r="J34" s="234"/>
      <c r="K34" s="239"/>
      <c r="L34" s="235"/>
      <c r="M34" s="244"/>
      <c r="N34" s="234"/>
      <c r="O34" s="239"/>
      <c r="P34" s="235"/>
      <c r="Q34" s="244"/>
      <c r="R34" s="234"/>
      <c r="S34" s="239"/>
      <c r="T34" s="235"/>
      <c r="U34" s="244"/>
      <c r="X34" s="209"/>
      <c r="Y34" s="209"/>
      <c r="Z34" s="209"/>
      <c r="AA34" s="209"/>
      <c r="AB34" s="209"/>
      <c r="AC34" s="209"/>
      <c r="AD34" s="209"/>
      <c r="AE34" s="209"/>
      <c r="AF34" s="209"/>
      <c r="AG34" s="209"/>
      <c r="AH34" s="209"/>
      <c r="AI34" s="209"/>
      <c r="AJ34" s="209"/>
      <c r="AL34" s="1"/>
      <c r="AM34" s="1"/>
      <c r="AN34" s="1"/>
      <c r="AO34" s="1"/>
      <c r="AP34" s="1"/>
      <c r="AQ34" s="1"/>
      <c r="AR34" s="1"/>
      <c r="AS34" s="1"/>
      <c r="AT34" s="1"/>
      <c r="AX34" s="1"/>
      <c r="AY34" s="1"/>
      <c r="AZ34" s="1"/>
      <c r="BA34" s="214"/>
      <c r="BB34" s="1"/>
      <c r="BC34" s="1"/>
      <c r="BD34" s="1"/>
      <c r="BE34" s="1"/>
      <c r="BI34" s="1"/>
    </row>
    <row r="35" spans="3:120" ht="17" thickBot="1">
      <c r="C35" s="236"/>
      <c r="D35" s="237"/>
      <c r="E35" s="244"/>
      <c r="F35" s="236"/>
      <c r="G35" s="240"/>
      <c r="H35" s="237"/>
      <c r="I35" s="244"/>
      <c r="J35" s="236"/>
      <c r="K35" s="240"/>
      <c r="L35" s="237"/>
      <c r="M35" s="244"/>
      <c r="N35" s="236"/>
      <c r="O35" s="240"/>
      <c r="P35" s="237"/>
      <c r="Q35" s="244"/>
      <c r="R35" s="236"/>
      <c r="S35" s="240"/>
      <c r="T35" s="237"/>
      <c r="U35" s="244"/>
      <c r="X35" s="209"/>
      <c r="Y35" s="209"/>
      <c r="Z35" s="209"/>
      <c r="AA35" s="209"/>
      <c r="AB35" s="209"/>
      <c r="AC35" s="209"/>
      <c r="AD35" s="209"/>
      <c r="AE35" s="209"/>
      <c r="AF35" s="209"/>
      <c r="AG35" s="209"/>
      <c r="AH35" s="209"/>
      <c r="AI35" s="209"/>
      <c r="AJ35" s="209"/>
      <c r="AL35" s="1"/>
      <c r="AM35" s="1"/>
      <c r="AN35" s="1"/>
      <c r="AO35" s="1"/>
      <c r="AP35" s="1"/>
      <c r="AQ35" s="1"/>
      <c r="AR35" s="1"/>
      <c r="AS35" s="1"/>
      <c r="AT35" s="1"/>
      <c r="AX35" s="1"/>
      <c r="AY35" s="1"/>
      <c r="AZ35" s="1"/>
      <c r="BA35" s="214"/>
      <c r="BB35" s="1"/>
      <c r="BC35" s="1"/>
      <c r="BD35" s="1"/>
      <c r="BE35" s="1"/>
      <c r="BI35" s="1"/>
    </row>
    <row r="36" spans="3:120" ht="21">
      <c r="C36" s="25" t="str">
        <f>VLOOKUP(LEFT(C82,LEN(layout)+3),label,RIGHT(C82,1)+6,0)</f>
        <v>aLockv</v>
      </c>
      <c r="D36" s="25" t="str">
        <f>VLOOKUP(LEFT(D82,LEN(layout)+3),label,RIGHT(D82,1)+6,0)</f>
        <v>Sub</v>
      </c>
      <c r="E36" s="26" t="str">
        <f>VLOOKUP(LEFT(E83,LEN(layout)+3),label,RIGHT(E83,1)+6,0)</f>
        <v>Dn</v>
      </c>
      <c r="F36" s="25" t="str">
        <f>VLOOKUP(LEFT(F82,LEN(layout)+3),label,RIGHT(F82,1)+6,0)</f>
        <v>t</v>
      </c>
      <c r="G36" s="25"/>
      <c r="H36" s="25">
        <f>VLOOKUP(LEFT(H82,LEN(layout)+3),label,RIGHT(H82,1)+6,0)</f>
        <v>4</v>
      </c>
      <c r="I36" s="26">
        <f>VLOOKUP(LEFT(I83,LEN(layout)+3),label,RIGHT(I83,1)+6,0)</f>
        <v>4</v>
      </c>
      <c r="J36" s="25" t="str">
        <f>VLOOKUP(LEFT(J82,LEN(layout)+3),label,RIGHT(J82,1)+6,0)</f>
        <v>u</v>
      </c>
      <c r="K36" s="25"/>
      <c r="L36" s="25">
        <f>VLOOKUP(LEFT(L82,LEN(layout)+3),label,RIGHT(L82,1)+6,0)</f>
        <v>5</v>
      </c>
      <c r="M36" s="26">
        <f>VLOOKUP(LEFT(M83,LEN(layout)+3),label,RIGHT(M83,1)+6,0)</f>
        <v>5</v>
      </c>
      <c r="N36" s="25" t="str">
        <f>VLOOKUP(LEFT(N82,LEN(layout)+3),label,RIGHT(N82,1)+6,0)</f>
        <v>v</v>
      </c>
      <c r="O36" s="25"/>
      <c r="P36" s="25">
        <f>VLOOKUP(LEFT(P82,LEN(layout)+3),label,RIGHT(P82,1)+6,0)</f>
        <v>6</v>
      </c>
      <c r="Q36" s="26">
        <f>VLOOKUP(LEFT(Q83,LEN(layout)+3),label,RIGHT(Q83,1)+6,0)</f>
        <v>6</v>
      </c>
      <c r="R36" s="25" t="str">
        <f>VLOOKUP(LEFT(R82,LEN(layout)+3),label,RIGHT(R82,1)+6,0)</f>
        <v>w</v>
      </c>
      <c r="S36" s="25"/>
      <c r="T36" s="25" t="str">
        <f>VLOOKUP(LEFT(T82,LEN(layout)+3),label,RIGHT(T82,1)+6,0)</f>
        <v>✕</v>
      </c>
      <c r="U36" s="26" t="str">
        <f>VLOOKUP(LEFT(U83,LEN(layout)+3),label,RIGHT(U83,1)+6,0)</f>
        <v>✕</v>
      </c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  <c r="AL36" s="1"/>
      <c r="AM36" s="1"/>
      <c r="AN36" s="1"/>
      <c r="AO36" s="1"/>
      <c r="AP36" s="1"/>
      <c r="AQ36" s="1"/>
      <c r="AR36" s="1"/>
      <c r="AS36" s="1"/>
      <c r="AT36" s="1"/>
      <c r="AX36" s="1"/>
      <c r="AY36" s="1"/>
      <c r="AZ36" s="1"/>
      <c r="BA36" s="214"/>
      <c r="BB36" s="1"/>
      <c r="BC36" s="1"/>
      <c r="BD36" s="1"/>
      <c r="BE36" s="1"/>
      <c r="BI36" s="1"/>
    </row>
    <row r="37" spans="3:120">
      <c r="X37" s="209"/>
      <c r="Y37" s="209"/>
      <c r="Z37" s="209"/>
      <c r="AA37" s="209"/>
      <c r="AB37" s="209"/>
      <c r="AC37" s="209"/>
      <c r="AD37" s="209"/>
      <c r="AE37" s="209"/>
      <c r="AF37" s="209"/>
      <c r="AG37" s="209"/>
      <c r="AH37" s="209"/>
      <c r="AI37" s="209"/>
      <c r="AJ37" s="209"/>
      <c r="AL37" s="1"/>
      <c r="AM37" s="1"/>
      <c r="AN37" s="1"/>
      <c r="AO37" s="1"/>
      <c r="AP37" s="1"/>
      <c r="AQ37" s="1"/>
      <c r="AR37" s="1"/>
      <c r="AS37" s="1"/>
      <c r="AT37" s="1"/>
      <c r="AX37" s="1"/>
      <c r="AY37" s="1"/>
      <c r="AZ37" s="1"/>
      <c r="BA37" s="214"/>
      <c r="BB37" s="1"/>
      <c r="BC37" s="1"/>
      <c r="BD37" s="1"/>
      <c r="BE37" s="1"/>
      <c r="BI37" s="1"/>
    </row>
    <row r="38" spans="3:120" s="6" customFormat="1" ht="22" thickBot="1">
      <c r="C38" s="7" t="str">
        <f>VLOOKUP(LEFT(C88,LEN(layout)+3),label,RIGHT(C88,1)+1,0)</f>
        <v xml:space="preserve"> </v>
      </c>
      <c r="D38" s="7" t="str">
        <f>VLOOKUP(LEFT(D88,LEN(layout)+3),label,RIGHT(D88,1)+1,0)</f>
        <v xml:space="preserve"> </v>
      </c>
      <c r="E38" s="7"/>
      <c r="F38" s="7" t="str">
        <f>VLOOKUP(LEFT(F88,LEN(layout)+3),label,RIGHT(F88,1)+1,0)</f>
        <v>ASN</v>
      </c>
      <c r="G38" s="7"/>
      <c r="H38" s="7" t="str">
        <f>VLOOKUP(LEFT(H88,LEN(layout)+3),label,RIGHT(H88,1)+1,0)</f>
        <v>[ KEYS ]</v>
      </c>
      <c r="I38" s="7"/>
      <c r="J38" s="7" t="str">
        <f>VLOOKUP(LEFT(J88,LEN(layout)+3),label,RIGHT(J88,1)+1,0)</f>
        <v>USER</v>
      </c>
      <c r="K38" s="7"/>
      <c r="L38" s="7" t="str">
        <f>VLOOKUP(LEFT(L88,LEN(layout)+3),label,RIGHT(L88,1)+1,0)</f>
        <v>[ aFN ]</v>
      </c>
      <c r="M38" s="7"/>
      <c r="N38" s="7" t="str">
        <f>VLOOKUP(LEFT(N88,LEN(layout)+3),label,RIGHT(N88,1)+1,0)</f>
        <v>[ P.FN ]</v>
      </c>
      <c r="O38" s="7"/>
      <c r="P38" s="7" t="str">
        <f>VLOOKUP(LEFT(P88,LEN(layout)+3),label,RIGHT(P88,1)+1,0)</f>
        <v>[ LOOP ]</v>
      </c>
      <c r="Q38" s="7"/>
      <c r="R38" s="7" t="str">
        <f>VLOOKUP(LEFT(R88,LEN(layout)+3),label,RIGHT(R88,1)+1,0)</f>
        <v>[ PRINT ]</v>
      </c>
      <c r="S38" s="7"/>
      <c r="T38" s="7" t="str">
        <f>VLOOKUP(LEFT(T88,LEN(layout)+3),label,RIGHT(T88,1)+1,0)</f>
        <v>[ I/O ]</v>
      </c>
      <c r="X38" s="209"/>
      <c r="Y38" s="209"/>
      <c r="Z38" s="209"/>
      <c r="AA38" s="209"/>
      <c r="AB38" s="209"/>
      <c r="AC38" s="209"/>
      <c r="AD38" s="209"/>
      <c r="AE38" s="209"/>
      <c r="AF38" s="209"/>
      <c r="AG38" s="209"/>
      <c r="AH38" s="209"/>
      <c r="AI38" s="209"/>
      <c r="AJ38" s="209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214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3:120">
      <c r="C39" s="232" t="str">
        <f>VLOOKUP(LEFT(C89,LEN(layout)+3),label,RIGHT(C89,1)+1,0)</f>
        <v>f/g</v>
      </c>
      <c r="D39" s="233"/>
      <c r="E39" s="244" t="str">
        <f>SUBSTITUTE(VLOOKUP(LEFT(E89,LEN(layout)+3),label,RIGHT(E89,1)+2,0),0,"")</f>
        <v>f/g</v>
      </c>
      <c r="F39" s="232">
        <f>VLOOKUP(LEFT(F89,LEN(layout)+3),label,RIGHT(F89,1)+1,0)</f>
        <v>1</v>
      </c>
      <c r="G39" s="238"/>
      <c r="H39" s="233"/>
      <c r="I39" s="244" t="str">
        <f>SUBSTITUTE(VLOOKUP(LEFT(I89,LEN(layout)+3),label,RIGHT(I89,1)+2,0),0,"")</f>
        <v>X</v>
      </c>
      <c r="J39" s="232">
        <f>VLOOKUP(LEFT(J89,LEN(layout)+3),label,RIGHT(J89,1)+1,0)</f>
        <v>2</v>
      </c>
      <c r="K39" s="238"/>
      <c r="L39" s="233"/>
      <c r="M39" s="244" t="str">
        <f>SUBSTITUTE(VLOOKUP(LEFT(M89,LEN(layout)+3),label,RIGHT(M89,1)+2,0),0,"")</f>
        <v>Y</v>
      </c>
      <c r="N39" s="232">
        <f>VLOOKUP(LEFT(N89,LEN(layout)+3),label,RIGHT(N89,1)+1,0)</f>
        <v>3</v>
      </c>
      <c r="O39" s="238"/>
      <c r="P39" s="233"/>
      <c r="Q39" s="244" t="str">
        <f>SUBSTITUTE(VLOOKUP(LEFT(Q89,LEN(layout)+3),label,RIGHT(Q89,1)+2,0),0,"")</f>
        <v>Z</v>
      </c>
      <c r="R39" s="232" t="str">
        <f>VLOOKUP(LEFT(R89,LEN(layout)+3),label,RIGHT(R89,1)+1,0)</f>
        <v>-</v>
      </c>
      <c r="S39" s="238"/>
      <c r="T39" s="233"/>
      <c r="U39" s="244" t="str">
        <f>SUBSTITUTE(VLOOKUP(LEFT(U89,LEN(layout)+3),label,RIGHT(U89,1)+2,0),0,"")</f>
        <v>_</v>
      </c>
      <c r="X39" s="209"/>
      <c r="Y39" s="209"/>
      <c r="Z39" s="209"/>
      <c r="AA39" s="209"/>
      <c r="AB39" s="209"/>
      <c r="AC39" s="209"/>
      <c r="AD39" s="209"/>
      <c r="AE39" s="209"/>
      <c r="AF39" s="209"/>
      <c r="AG39" s="209"/>
      <c r="AH39" s="209"/>
      <c r="AI39" s="209"/>
      <c r="AJ39" s="209"/>
      <c r="AL39" s="1"/>
      <c r="AM39" s="1"/>
      <c r="AN39" s="1"/>
      <c r="AO39" s="1"/>
      <c r="AP39" s="1"/>
      <c r="AQ39" s="1"/>
      <c r="AR39" s="1"/>
      <c r="AS39" s="1"/>
      <c r="AT39" s="1"/>
      <c r="AX39" s="1"/>
      <c r="AY39" s="1"/>
      <c r="AZ39" s="1"/>
      <c r="BA39" s="214"/>
      <c r="BB39" s="1"/>
      <c r="BC39" s="1"/>
      <c r="BD39" s="1"/>
      <c r="BE39" s="1"/>
      <c r="BI39" s="1"/>
    </row>
    <row r="40" spans="3:120">
      <c r="C40" s="234"/>
      <c r="D40" s="235"/>
      <c r="E40" s="244"/>
      <c r="F40" s="234"/>
      <c r="G40" s="239"/>
      <c r="H40" s="241"/>
      <c r="I40" s="244"/>
      <c r="J40" s="234"/>
      <c r="K40" s="239"/>
      <c r="L40" s="235"/>
      <c r="M40" s="244"/>
      <c r="N40" s="234"/>
      <c r="O40" s="239"/>
      <c r="P40" s="235"/>
      <c r="Q40" s="244"/>
      <c r="R40" s="234"/>
      <c r="S40" s="239"/>
      <c r="T40" s="235"/>
      <c r="U40" s="244"/>
      <c r="X40" s="209"/>
      <c r="Y40" s="209"/>
      <c r="Z40" s="209"/>
      <c r="AA40" s="209"/>
      <c r="AB40" s="209"/>
      <c r="AC40" s="209"/>
      <c r="AD40" s="209"/>
      <c r="AE40" s="209"/>
      <c r="AF40" s="209"/>
      <c r="AG40" s="209"/>
      <c r="AH40" s="209"/>
      <c r="AI40" s="209"/>
      <c r="AJ40" s="209"/>
      <c r="AL40" s="1"/>
      <c r="AM40" s="1"/>
      <c r="AN40" s="1"/>
      <c r="AO40" s="1"/>
      <c r="AP40" s="1"/>
      <c r="AQ40" s="1"/>
      <c r="AR40" s="1"/>
      <c r="AS40" s="1"/>
      <c r="AT40" s="1"/>
      <c r="AX40" s="1"/>
      <c r="AY40" s="1"/>
      <c r="AZ40" s="1"/>
      <c r="BA40" s="214"/>
      <c r="BB40" s="1"/>
      <c r="BC40" s="1"/>
      <c r="BD40" s="1"/>
      <c r="BE40" s="1"/>
      <c r="BI40" s="1"/>
    </row>
    <row r="41" spans="3:120" ht="17" thickBot="1">
      <c r="C41" s="236"/>
      <c r="D41" s="237"/>
      <c r="E41" s="244"/>
      <c r="F41" s="236"/>
      <c r="G41" s="240"/>
      <c r="H41" s="242"/>
      <c r="I41" s="244"/>
      <c r="J41" s="236"/>
      <c r="K41" s="240"/>
      <c r="L41" s="237"/>
      <c r="M41" s="244"/>
      <c r="N41" s="236"/>
      <c r="O41" s="240"/>
      <c r="P41" s="237"/>
      <c r="Q41" s="244"/>
      <c r="R41" s="236"/>
      <c r="S41" s="240"/>
      <c r="T41" s="237"/>
      <c r="U41" s="244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09"/>
      <c r="AJ41" s="209"/>
      <c r="AL41" s="1"/>
      <c r="AM41" s="1"/>
      <c r="AN41" s="1"/>
      <c r="AO41" s="1"/>
      <c r="AP41" s="1"/>
      <c r="AQ41" s="1"/>
      <c r="AR41" s="1"/>
      <c r="AS41" s="1"/>
      <c r="AT41" s="1"/>
      <c r="AX41" s="1"/>
      <c r="AY41" s="1"/>
      <c r="AZ41" s="1"/>
      <c r="BA41" s="214"/>
      <c r="BB41" s="1"/>
      <c r="BC41" s="1"/>
      <c r="BD41" s="1"/>
      <c r="BE41" s="1"/>
      <c r="BI41" s="1"/>
    </row>
    <row r="42" spans="3:120" ht="21">
      <c r="C42" s="25" t="str">
        <f>VLOOKUP(LEFT(C88,LEN(layout)+3),label,RIGHT(C88,1)+6,0)</f>
        <v>(FlipChar)</v>
      </c>
      <c r="D42" s="25" t="str">
        <f>VLOOKUP(LEFT(D88,LEN(layout)+3),label,RIGHT(D88,1)+6,0)</f>
        <v>(Digit)</v>
      </c>
      <c r="E42" s="26" t="str">
        <f>VLOOKUP(LEFT(E89,LEN(layout)+3),label,RIGHT(E89,1)+6,0)</f>
        <v>f/g</v>
      </c>
      <c r="F42" s="25" t="str">
        <f>VLOOKUP(LEFT(F88,LEN(layout)+3),label,RIGHT(F88,1)+6,0)</f>
        <v>x</v>
      </c>
      <c r="G42" s="25"/>
      <c r="H42" s="6">
        <f>VLOOKUP(LEFT(H88,LEN(layout)+3),label,RIGHT(H88,1)+6,0)</f>
        <v>1</v>
      </c>
      <c r="I42" s="26">
        <f>VLOOKUP(LEFT(I89,LEN(layout)+3),label,RIGHT(I89,1)+6,0)</f>
        <v>1</v>
      </c>
      <c r="J42" s="25" t="str">
        <f>VLOOKUP(LEFT(J88,LEN(layout)+3),label,RIGHT(J88,1)+6,0)</f>
        <v>y</v>
      </c>
      <c r="K42" s="25"/>
      <c r="L42" s="25">
        <f>VLOOKUP(LEFT(L88,LEN(layout)+3),label,RIGHT(L88,1)+6,0)</f>
        <v>2</v>
      </c>
      <c r="M42" s="26">
        <f>VLOOKUP(LEFT(M89,LEN(layout)+3),label,RIGHT(M89,1)+6,0)</f>
        <v>2</v>
      </c>
      <c r="N42" s="25" t="str">
        <f>VLOOKUP(LEFT(N88,LEN(layout)+3),label,RIGHT(N88,1)+6,0)</f>
        <v>z</v>
      </c>
      <c r="O42" s="25"/>
      <c r="P42" s="25">
        <f>VLOOKUP(LEFT(P88,LEN(layout)+3),label,RIGHT(P88,1)+6,0)</f>
        <v>3</v>
      </c>
      <c r="Q42" s="26">
        <f>VLOOKUP(LEFT(Q89,LEN(layout)+3),label,RIGHT(Q89,1)+6,0)</f>
        <v>3</v>
      </c>
      <c r="R42" s="25" t="str">
        <f>VLOOKUP(LEFT(R88,LEN(layout)+3),label,RIGHT(R88,1)+6,0)</f>
        <v>-</v>
      </c>
      <c r="S42" s="25"/>
      <c r="T42" s="25" t="str">
        <f>VLOOKUP(LEFT(T88,LEN(layout)+3),label,RIGHT(T88,1)+6,0)</f>
        <v>-</v>
      </c>
      <c r="U42" s="26" t="str">
        <f>VLOOKUP(LEFT(U89,LEN(layout)+3),label,RIGHT(U89,1)+6,0)</f>
        <v>-</v>
      </c>
      <c r="X42" s="209"/>
      <c r="Y42" s="209"/>
      <c r="Z42" s="209"/>
      <c r="AA42" s="209"/>
      <c r="AB42" s="209"/>
      <c r="AC42" s="209"/>
      <c r="AD42" s="209"/>
      <c r="AE42" s="209"/>
      <c r="AF42" s="209"/>
      <c r="AG42" s="209"/>
      <c r="AH42" s="209"/>
      <c r="AI42" s="209"/>
      <c r="AJ42" s="209"/>
      <c r="AL42" s="1"/>
      <c r="AM42" s="1"/>
      <c r="AN42" s="1"/>
      <c r="AO42" s="1"/>
      <c r="AP42" s="1"/>
      <c r="AQ42" s="1"/>
      <c r="AR42" s="1"/>
      <c r="AS42" s="1"/>
      <c r="AT42" s="1"/>
      <c r="AX42" s="1"/>
      <c r="AY42" s="1"/>
      <c r="AZ42" s="1"/>
      <c r="BA42" s="214"/>
      <c r="BB42" s="1"/>
      <c r="BC42" s="1"/>
      <c r="BD42" s="1"/>
      <c r="BE42" s="1"/>
      <c r="BI42" s="1"/>
    </row>
    <row r="43" spans="3:120"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L43" s="1"/>
      <c r="AM43" s="1"/>
      <c r="AN43" s="1"/>
      <c r="AO43" s="1"/>
      <c r="AP43" s="1"/>
      <c r="AQ43" s="1"/>
      <c r="AR43" s="1"/>
      <c r="AS43" s="1"/>
      <c r="AT43" s="1"/>
      <c r="AX43" s="1"/>
      <c r="AY43" s="1"/>
      <c r="AZ43" s="1"/>
      <c r="BA43" s="214"/>
      <c r="BB43" s="1"/>
      <c r="BC43" s="1"/>
      <c r="BD43" s="1"/>
      <c r="BE43" s="1"/>
      <c r="BI43" s="1"/>
    </row>
    <row r="44" spans="3:120" s="6" customFormat="1" ht="22" thickBot="1">
      <c r="C44" s="7" t="str">
        <f>VLOOKUP(LEFT(C94,LEN(layout)+3),label,RIGHT(C94,1)+1,0)</f>
        <v>OFF</v>
      </c>
      <c r="D44" s="7" t="str">
        <f>VLOOKUP(LEFT(D94,LEN(layout)+3),label,RIGHT(D94,1)+1,0)</f>
        <v>SNAP</v>
      </c>
      <c r="E44" s="7"/>
      <c r="F44" s="7" t="str">
        <f>VLOOKUP(LEFT(F94,LEN(layout)+3),label,RIGHT(F94,1)+1,0)</f>
        <v>VIEW</v>
      </c>
      <c r="G44" s="7"/>
      <c r="H44" s="7" t="str">
        <f>VLOOKUP(LEFT(H94,LEN(layout)+3),label,RIGHT(H94,1)+1,0)</f>
        <v>STOPW</v>
      </c>
      <c r="I44" s="7"/>
      <c r="J44" s="7" t="str">
        <f>VLOOKUP(LEFT(J94,LEN(layout)+3),label,RIGHT(J94,1)+1,0)</f>
        <v>SHOW</v>
      </c>
      <c r="K44" s="7"/>
      <c r="L44" s="7" t="str">
        <f>VLOOKUP(LEFT(L94,LEN(layout)+3),label,RIGHT(L94,1)+1,0)</f>
        <v>[ INFO ]</v>
      </c>
      <c r="M44" s="7"/>
      <c r="N44" s="7" t="str">
        <f>VLOOKUP(LEFT(N94,LEN(layout)+3),label,RIGHT(N94,1)+1,0)</f>
        <v>PRGM</v>
      </c>
      <c r="O44" s="7"/>
      <c r="P44" s="7" t="str">
        <f>VLOOKUP(LEFT(P94,LEN(layout)+3),label,RIGHT(P94,1)+1,0)</f>
        <v>[ TEST ]</v>
      </c>
      <c r="Q44" s="7"/>
      <c r="R44" s="7" t="str">
        <f>VLOOKUP(LEFT(R94,LEN(layout)+3),label,RIGHT(R94,1)+1,0)</f>
        <v>[ CAT ]</v>
      </c>
      <c r="S44" s="7"/>
      <c r="T44" s="7" t="str">
        <f>VLOOKUP(LEFT(T94,LEN(layout)+3),label,RIGHT(T94,1)+1,0)</f>
        <v>[ CNST ]</v>
      </c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214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3:120">
      <c r="C45" s="232" t="str">
        <f>VLOOKUP(LEFT(C95,LEN(layout)+3),label,RIGHT(C95,1)+1,0)</f>
        <v>EXIT</v>
      </c>
      <c r="D45" s="233"/>
      <c r="E45" s="244" t="str">
        <f>SUBSTITUTE(VLOOKUP(LEFT(E95,LEN(layout)+3),label,RIGHT(E95,1)+2,0),0,"")</f>
        <v>EXIT</v>
      </c>
      <c r="F45" s="232">
        <f>VLOOKUP(LEFT(F95,LEN(layout)+3),label,RIGHT(F95,1)+1,0)</f>
        <v>0</v>
      </c>
      <c r="G45" s="238"/>
      <c r="H45" s="233"/>
      <c r="I45" s="244" t="str">
        <f>SUBSTITUTE(VLOOKUP(LEFT(I95,LEN(layout)+3),label,RIGHT(I95,1)+2,0),0,"")</f>
        <v>:</v>
      </c>
      <c r="J45" s="232" t="str">
        <f>VLOOKUP(LEFT(J95,LEN(layout)+3),label,RIGHT(J95,1)+1,0)</f>
        <v>•</v>
      </c>
      <c r="K45" s="238"/>
      <c r="L45" s="233"/>
      <c r="M45" s="244" t="str">
        <f>SUBSTITUTE(VLOOKUP(LEFT(M95,LEN(layout)+3),label,RIGHT(M95,1)+2,0),0,"")</f>
        <v>,</v>
      </c>
      <c r="N45" s="232" t="str">
        <f>VLOOKUP(LEFT(N95,LEN(layout)+3),label,RIGHT(N95,1)+1,0)</f>
        <v>R/S</v>
      </c>
      <c r="O45" s="238"/>
      <c r="P45" s="233"/>
      <c r="Q45" s="244" t="str">
        <f>SUBSTITUTE(VLOOKUP(LEFT(Q95,LEN(layout)+3),label,RIGHT(Q95,1)+2,0),0,"")</f>
        <v>？</v>
      </c>
      <c r="R45" s="232" t="str">
        <f>VLOOKUP(LEFT(R95,LEN(layout)+3),label,RIGHT(R95,1)+1,0)</f>
        <v>+</v>
      </c>
      <c r="S45" s="238"/>
      <c r="T45" s="233"/>
      <c r="U45" s="244" t="str">
        <f>SUBSTITUTE(VLOOKUP(LEFT(U95,LEN(layout)+3),label,RIGHT(U95,1)+2,0),0,"")</f>
        <v>spc</v>
      </c>
      <c r="X45" s="209"/>
      <c r="Y45" s="209"/>
      <c r="Z45" s="209"/>
      <c r="AA45" s="209"/>
      <c r="AB45" s="209"/>
      <c r="AC45" s="209"/>
      <c r="AD45" s="209"/>
      <c r="AE45" s="209"/>
      <c r="AF45" s="209"/>
      <c r="AG45" s="209"/>
      <c r="AH45" s="209"/>
      <c r="AI45" s="209"/>
      <c r="AJ45" s="209"/>
      <c r="AL45" s="1"/>
      <c r="AM45" s="1"/>
      <c r="AN45" s="1"/>
      <c r="AO45" s="1"/>
      <c r="AP45" s="1"/>
      <c r="AQ45" s="1"/>
      <c r="AR45" s="1"/>
      <c r="AS45" s="1"/>
      <c r="AT45" s="1"/>
      <c r="AX45" s="1"/>
      <c r="AY45" s="1"/>
      <c r="AZ45" s="1"/>
      <c r="BA45" s="214"/>
      <c r="BB45" s="1"/>
      <c r="BC45" s="1"/>
      <c r="BD45" s="1"/>
      <c r="BE45" s="1"/>
      <c r="BI45" s="1"/>
    </row>
    <row r="46" spans="3:120">
      <c r="C46" s="234"/>
      <c r="D46" s="235"/>
      <c r="E46" s="244"/>
      <c r="F46" s="234"/>
      <c r="G46" s="239"/>
      <c r="H46" s="235"/>
      <c r="I46" s="244"/>
      <c r="J46" s="234"/>
      <c r="K46" s="239"/>
      <c r="L46" s="235"/>
      <c r="M46" s="244"/>
      <c r="N46" s="234"/>
      <c r="O46" s="239"/>
      <c r="P46" s="235"/>
      <c r="Q46" s="244"/>
      <c r="R46" s="234"/>
      <c r="S46" s="239"/>
      <c r="T46" s="235"/>
      <c r="U46" s="244"/>
      <c r="Y46" s="1"/>
      <c r="Z46" s="1"/>
      <c r="AG46" s="1"/>
      <c r="AH46" s="1"/>
      <c r="AI46" s="1"/>
      <c r="AJ46" s="1"/>
      <c r="AL46" s="1"/>
      <c r="AM46" s="1"/>
      <c r="AN46" s="1"/>
      <c r="AO46" s="1"/>
      <c r="AP46" s="1"/>
      <c r="AQ46" s="1"/>
      <c r="AR46" s="1"/>
      <c r="AS46" s="1"/>
      <c r="AT46" s="1"/>
      <c r="AX46" s="1"/>
      <c r="AY46" s="1"/>
      <c r="AZ46" s="1"/>
      <c r="BA46" s="214"/>
      <c r="BB46" s="1"/>
      <c r="BC46" s="1"/>
      <c r="BD46" s="1"/>
      <c r="BE46" s="1"/>
      <c r="BI46" s="1"/>
    </row>
    <row r="47" spans="3:120" ht="17" thickBot="1">
      <c r="C47" s="236"/>
      <c r="D47" s="237"/>
      <c r="E47" s="244"/>
      <c r="F47" s="236"/>
      <c r="G47" s="240"/>
      <c r="H47" s="237"/>
      <c r="I47" s="244"/>
      <c r="J47" s="236"/>
      <c r="K47" s="240"/>
      <c r="L47" s="237"/>
      <c r="M47" s="244"/>
      <c r="N47" s="236"/>
      <c r="O47" s="240"/>
      <c r="P47" s="237"/>
      <c r="Q47" s="244"/>
      <c r="R47" s="236"/>
      <c r="S47" s="240"/>
      <c r="T47" s="237"/>
      <c r="U47" s="244"/>
      <c r="Y47" s="1"/>
      <c r="Z47" s="1"/>
      <c r="BG47" s="82"/>
      <c r="BI47" s="13"/>
    </row>
    <row r="48" spans="3:120" ht="21">
      <c r="C48" s="25" t="str">
        <f>VLOOKUP(LEFT(C94,LEN(layout)+3),label,RIGHT(C94,1)+6,0)</f>
        <v>OFF</v>
      </c>
      <c r="D48" s="25" t="str">
        <f>VLOOKUP(LEFT(D94,LEN(layout)+3),label,RIGHT(D94,1)+6,0)</f>
        <v>SNAP</v>
      </c>
      <c r="E48" s="26" t="str">
        <f>VLOOKUP(LEFT(E95,LEN(layout)+3),label,RIGHT(E95,1)+6,0)</f>
        <v>EXIT</v>
      </c>
      <c r="F48" s="25" t="str">
        <f>VLOOKUP(LEFT(F94,LEN(layout)+3),label,RIGHT(F94,1)+6,0)</f>
        <v>;</v>
      </c>
      <c r="G48" s="25"/>
      <c r="H48" s="25">
        <f>VLOOKUP(LEFT(H94,LEN(layout)+3),label,RIGHT(H94,1)+6,0)</f>
        <v>0</v>
      </c>
      <c r="I48" s="26">
        <f>VLOOKUP(LEFT(I95,LEN(layout)+3),label,RIGHT(I95,1)+6,0)</f>
        <v>0</v>
      </c>
      <c r="J48" s="25" t="str">
        <f>VLOOKUP(LEFT(J94,LEN(layout)+3),label,RIGHT(J94,1)+6,0)</f>
        <v>.</v>
      </c>
      <c r="K48" s="25"/>
      <c r="L48" s="25" t="str">
        <f>VLOOKUP(LEFT(L94,LEN(layout)+3),label,RIGHT(L94,1)+6,0)</f>
        <v>.</v>
      </c>
      <c r="M48" s="26" t="str">
        <f>VLOOKUP(LEFT(M95,LEN(layout)+3),label,RIGHT(M95,1)+6,0)</f>
        <v>.</v>
      </c>
      <c r="N48" s="25" t="str">
        <f>VLOOKUP(LEFT(N94,LEN(layout)+3),label,RIGHT(N94,1)+6,0)</f>
        <v>/</v>
      </c>
      <c r="O48" s="25"/>
      <c r="P48" s="25" t="str">
        <f>VLOOKUP(LEFT(P94,LEN(layout)+3),label,RIGHT(P94,1)+6,0)</f>
        <v>/</v>
      </c>
      <c r="Q48" s="26" t="str">
        <f>VLOOKUP(LEFT(Q95,LEN(layout)+3),label,RIGHT(Q95,1)+6,0)</f>
        <v xml:space="preserve"> </v>
      </c>
      <c r="R48" s="25" t="str">
        <f>VLOOKUP(LEFT(R94,LEN(layout)+3),label,RIGHT(R94,1)+6,0)</f>
        <v>+</v>
      </c>
      <c r="S48" s="25"/>
      <c r="T48" s="25" t="str">
        <f>VLOOKUP(LEFT(T94,LEN(layout)+3),label,RIGHT(T94,1)+6,0)</f>
        <v>+</v>
      </c>
      <c r="U48" s="26" t="str">
        <f>VLOOKUP(LEFT(U95,LEN(layout)+3),label,RIGHT(U95,1)+6,0)</f>
        <v>+</v>
      </c>
      <c r="W48" s="1" t="s">
        <v>333</v>
      </c>
      <c r="X48" s="165" t="s">
        <v>308</v>
      </c>
      <c r="Y48" s="145">
        <v>1</v>
      </c>
      <c r="Z48" s="145">
        <v>1</v>
      </c>
      <c r="AA48" s="146" t="str">
        <f t="shared" ref="AA48:AA67" si="0">X48&amp;"."&amp;Y48&amp;Z48</f>
        <v>C47.11</v>
      </c>
      <c r="AB48" s="147" t="s">
        <v>311</v>
      </c>
      <c r="AC48" s="15"/>
      <c r="AD48" s="15"/>
      <c r="AE48" s="141"/>
      <c r="AF48" s="15"/>
      <c r="AH48" s="98"/>
      <c r="AI48" s="98"/>
      <c r="AJ48" s="98"/>
      <c r="AK48" s="6"/>
      <c r="AL48" s="1"/>
      <c r="BI48" s="12"/>
    </row>
    <row r="49" spans="1:65" ht="21">
      <c r="X49" s="166" t="str">
        <f>X48</f>
        <v>C47</v>
      </c>
      <c r="Y49" s="148">
        <v>1</v>
      </c>
      <c r="Z49" s="148">
        <v>2</v>
      </c>
      <c r="AA49" s="146" t="str">
        <f t="shared" si="0"/>
        <v>C47.12</v>
      </c>
      <c r="AB49" s="147" t="s">
        <v>312</v>
      </c>
      <c r="AC49" s="15"/>
      <c r="AD49" s="15"/>
      <c r="AE49" s="141"/>
      <c r="AF49" s="15"/>
      <c r="AH49" s="98"/>
      <c r="AI49" s="98"/>
      <c r="AJ49" s="98"/>
      <c r="AK49" s="6"/>
      <c r="AL49" s="1"/>
      <c r="BI49" s="12"/>
    </row>
    <row r="50" spans="1:65" ht="21">
      <c r="C50" s="3">
        <f>2/10</f>
        <v>0.2</v>
      </c>
      <c r="D50" s="3">
        <f>3/10</f>
        <v>0.3</v>
      </c>
      <c r="E50" s="3">
        <f>4/10</f>
        <v>0.4</v>
      </c>
      <c r="F50" s="3"/>
      <c r="G50" s="3">
        <f>2/10</f>
        <v>0.2</v>
      </c>
      <c r="H50" s="3">
        <f>3/10</f>
        <v>0.3</v>
      </c>
      <c r="I50" s="3">
        <f>4/10</f>
        <v>0.4</v>
      </c>
      <c r="J50" s="3">
        <f>2/10</f>
        <v>0.2</v>
      </c>
      <c r="K50" s="3">
        <f>3/10</f>
        <v>0.3</v>
      </c>
      <c r="L50" s="3">
        <f>4/10</f>
        <v>0.4</v>
      </c>
      <c r="M50" s="3">
        <f>2/10</f>
        <v>0.2</v>
      </c>
      <c r="N50" s="3">
        <f>3/10</f>
        <v>0.3</v>
      </c>
      <c r="O50" s="3">
        <f>4/10</f>
        <v>0.4</v>
      </c>
      <c r="P50" s="3">
        <f>2/10</f>
        <v>0.2</v>
      </c>
      <c r="Q50" s="3">
        <f>3/10</f>
        <v>0.3</v>
      </c>
      <c r="R50" s="3">
        <f>4/10</f>
        <v>0.4</v>
      </c>
      <c r="S50" s="3">
        <f>2/10</f>
        <v>0.2</v>
      </c>
      <c r="T50" s="3">
        <f>3/10</f>
        <v>0.3</v>
      </c>
      <c r="U50" s="3">
        <f>4/10</f>
        <v>0.4</v>
      </c>
      <c r="X50" s="166" t="str">
        <f t="shared" ref="X50:X90" si="1">X49</f>
        <v>C47</v>
      </c>
      <c r="Y50" s="148">
        <v>1</v>
      </c>
      <c r="Z50" s="148">
        <v>3</v>
      </c>
      <c r="AA50" s="146" t="str">
        <f t="shared" si="0"/>
        <v>C47.13</v>
      </c>
      <c r="AB50" s="147" t="s">
        <v>313</v>
      </c>
      <c r="AC50" s="15"/>
      <c r="AD50" s="15"/>
      <c r="AE50" s="141"/>
      <c r="AF50" s="15"/>
      <c r="AH50" s="98"/>
      <c r="AI50" s="98"/>
      <c r="AJ50" s="98"/>
      <c r="AK50" s="6"/>
      <c r="AL50" s="1"/>
      <c r="AM50" s="79" t="s">
        <v>514</v>
      </c>
      <c r="AX50" s="79" t="s">
        <v>515</v>
      </c>
      <c r="AY50" s="29" t="s">
        <v>516</v>
      </c>
      <c r="BG50" s="82"/>
      <c r="BI50" s="17" t="str">
        <f>"// "&amp;X50&amp;" Layout from Layout_template_automation template: Do not change manually"</f>
        <v>// C47 Layout from Layout_template_automation template: Do not change manually</v>
      </c>
    </row>
    <row r="51" spans="1:65" ht="22" thickBot="1">
      <c r="C51" s="3">
        <v>1</v>
      </c>
      <c r="D51" s="3">
        <v>1</v>
      </c>
      <c r="E51" s="3">
        <v>1</v>
      </c>
      <c r="F51" s="3"/>
      <c r="G51" s="3">
        <v>2</v>
      </c>
      <c r="H51" s="3">
        <v>2</v>
      </c>
      <c r="I51" s="3">
        <v>2</v>
      </c>
      <c r="J51" s="3">
        <v>3</v>
      </c>
      <c r="K51" s="3">
        <v>3</v>
      </c>
      <c r="L51" s="3">
        <v>3</v>
      </c>
      <c r="M51" s="3">
        <v>4</v>
      </c>
      <c r="N51" s="3">
        <v>4</v>
      </c>
      <c r="O51" s="3">
        <v>4</v>
      </c>
      <c r="P51" s="3">
        <v>5</v>
      </c>
      <c r="Q51" s="3">
        <v>5</v>
      </c>
      <c r="R51" s="3">
        <v>5</v>
      </c>
      <c r="S51" s="3">
        <v>6</v>
      </c>
      <c r="T51" s="3">
        <v>6</v>
      </c>
      <c r="U51" s="3">
        <v>6</v>
      </c>
      <c r="X51" s="166" t="str">
        <f t="shared" si="1"/>
        <v>C47</v>
      </c>
      <c r="Y51" s="148">
        <v>1</v>
      </c>
      <c r="Z51" s="148">
        <v>4</v>
      </c>
      <c r="AA51" s="146" t="str">
        <f t="shared" si="0"/>
        <v>C47.14</v>
      </c>
      <c r="AB51" s="147" t="s">
        <v>314</v>
      </c>
      <c r="AC51" s="15"/>
      <c r="AD51" s="15"/>
      <c r="AE51" s="141"/>
      <c r="AF51" s="15"/>
      <c r="AH51" s="98"/>
      <c r="AI51" s="98"/>
      <c r="AJ51" s="98"/>
      <c r="AK51" s="6"/>
      <c r="AL51" s="1"/>
      <c r="BG51" s="82"/>
      <c r="BI51" s="16" t="s">
        <v>298</v>
      </c>
    </row>
    <row r="52" spans="1:65" ht="22" thickBot="1">
      <c r="B52" s="3">
        <v>10</v>
      </c>
      <c r="X52" s="166" t="str">
        <f t="shared" si="1"/>
        <v>C47</v>
      </c>
      <c r="Y52" s="148">
        <v>1</v>
      </c>
      <c r="Z52" s="148">
        <v>5</v>
      </c>
      <c r="AA52" s="146" t="str">
        <f t="shared" si="0"/>
        <v>C47.15</v>
      </c>
      <c r="AB52" s="147" t="s">
        <v>314</v>
      </c>
      <c r="AC52" s="15"/>
      <c r="AD52" s="15"/>
      <c r="AE52" s="141"/>
      <c r="AF52" s="15"/>
      <c r="AH52" s="98"/>
      <c r="AI52" s="98"/>
      <c r="AJ52" s="98"/>
      <c r="AK52" s="6"/>
      <c r="AL52" s="1"/>
      <c r="AM52" s="217" t="s">
        <v>454</v>
      </c>
      <c r="AN52" s="217"/>
      <c r="AO52" s="217"/>
      <c r="AP52" s="78" t="s">
        <v>296</v>
      </c>
      <c r="AQ52" s="33" t="s">
        <v>455</v>
      </c>
      <c r="AR52" s="106" t="s">
        <v>436</v>
      </c>
      <c r="AS52" s="107" t="s">
        <v>436</v>
      </c>
      <c r="AT52" s="108" t="s">
        <v>436</v>
      </c>
      <c r="BG52" s="82"/>
      <c r="BI52" s="22" t="str">
        <f>"TO_QSPI const calcKey_t kbd_std[37] = { //C47 Layout, in the default position without suffix, kbd_std"</f>
        <v>TO_QSPI const calcKey_t kbd_std[37] = { //C47 Layout, in the default position without suffix, kbd_std</v>
      </c>
    </row>
    <row r="53" spans="1:65" ht="22" thickBot="1">
      <c r="A53" s="3">
        <v>0.1</v>
      </c>
      <c r="B53" s="3">
        <v>10</v>
      </c>
      <c r="C53" s="220" t="str">
        <f>layout&amp;"."&amp;$B55+C51+$A53</f>
        <v>C47.11,1</v>
      </c>
      <c r="D53" s="222"/>
      <c r="E53" s="223"/>
      <c r="G53" s="220" t="str">
        <f>layout&amp;"."&amp;$B55+G51+$A53</f>
        <v>C47.12,1</v>
      </c>
      <c r="H53" s="222"/>
      <c r="I53" s="223"/>
      <c r="J53" s="220" t="str">
        <f>layout&amp;"."&amp;$B55+J51+$A53</f>
        <v>C47.13,1</v>
      </c>
      <c r="K53" s="222"/>
      <c r="L53" s="223"/>
      <c r="M53" s="220" t="str">
        <f>layout&amp;"."&amp;$B55+M51+$A53</f>
        <v>C47.14,1</v>
      </c>
      <c r="N53" s="222"/>
      <c r="O53" s="223"/>
      <c r="P53" s="220" t="str">
        <f>layout&amp;"."&amp;$B55+P51+$A53</f>
        <v>C47.15,1</v>
      </c>
      <c r="Q53" s="222"/>
      <c r="R53" s="223"/>
      <c r="S53" s="220" t="str">
        <f>layout&amp;"."&amp;$B55+S51+$A53</f>
        <v>C47.16,1</v>
      </c>
      <c r="T53" s="222"/>
      <c r="U53" s="223"/>
      <c r="X53" s="166" t="str">
        <f t="shared" si="1"/>
        <v>C47</v>
      </c>
      <c r="Y53" s="148">
        <v>1</v>
      </c>
      <c r="Z53" s="148">
        <v>6</v>
      </c>
      <c r="AA53" s="146" t="str">
        <f t="shared" si="0"/>
        <v>C47.16</v>
      </c>
      <c r="AB53" s="149" t="s">
        <v>315</v>
      </c>
      <c r="AC53" s="32"/>
      <c r="AD53" s="32"/>
      <c r="AE53" s="141"/>
      <c r="AF53" s="32"/>
      <c r="AH53" s="99"/>
      <c r="AI53" s="99"/>
      <c r="AJ53" s="99"/>
      <c r="AK53" s="6"/>
      <c r="AL53" s="1"/>
      <c r="BG53" s="82"/>
      <c r="BI53" s="16" t="s">
        <v>458</v>
      </c>
      <c r="BL53" s="47" t="s">
        <v>456</v>
      </c>
      <c r="BM53" s="47" t="s">
        <v>457</v>
      </c>
    </row>
    <row r="54" spans="1:65" ht="31">
      <c r="A54" s="3">
        <v>0.1</v>
      </c>
      <c r="B54" s="3">
        <v>10</v>
      </c>
      <c r="C54" s="223"/>
      <c r="D54" s="225"/>
      <c r="E54" s="223"/>
      <c r="G54" s="223"/>
      <c r="H54" s="225"/>
      <c r="I54" s="223"/>
      <c r="J54" s="223"/>
      <c r="K54" s="225"/>
      <c r="L54" s="223"/>
      <c r="M54" s="223"/>
      <c r="N54" s="225"/>
      <c r="O54" s="223"/>
      <c r="P54" s="223"/>
      <c r="Q54" s="225"/>
      <c r="R54" s="223"/>
      <c r="S54" s="223"/>
      <c r="T54" s="225"/>
      <c r="U54" s="223"/>
      <c r="X54" s="166" t="str">
        <f t="shared" si="1"/>
        <v>C47</v>
      </c>
      <c r="Y54" s="145">
        <v>2</v>
      </c>
      <c r="Z54" s="145">
        <v>1</v>
      </c>
      <c r="AA54" s="151" t="str">
        <f t="shared" si="0"/>
        <v>C47.21</v>
      </c>
      <c r="AB54" s="152" t="s">
        <v>0</v>
      </c>
      <c r="AC54" s="153" t="s">
        <v>135</v>
      </c>
      <c r="AD54" s="154" t="s">
        <v>24</v>
      </c>
      <c r="AE54" s="155"/>
      <c r="AF54" s="50" t="s">
        <v>33</v>
      </c>
      <c r="AG54" s="85" t="b">
        <f>AF54=AH54</f>
        <v>1</v>
      </c>
      <c r="AH54" s="88" t="str">
        <f t="shared" ref="AH54:AH90" si="2">INDEX(labelitem,MATCH(AR54,items,0),1)</f>
        <v>a</v>
      </c>
      <c r="AI54" s="89" t="str">
        <f t="shared" ref="AI54:AI90" si="3">INDEX(labelitem,MATCH(AS54,items,0),1)</f>
        <v>Sigma</v>
      </c>
      <c r="AJ54" s="90" t="str">
        <f t="shared" ref="AJ54:AJ90" si="4">INDEX(labelitem,MATCH(AT54,items,0),1)</f>
        <v>Reg A</v>
      </c>
      <c r="AK54" s="6"/>
      <c r="AL54" s="8" t="str">
        <f t="shared" ref="AL54:AL90" si="5">"{"&amp;Y54*10+Z54</f>
        <v>{21</v>
      </c>
      <c r="AM54" s="29" t="str">
        <f t="shared" ref="AM54:AM90" si="6">VLOOKUP(AB54,labelitem,2,0)</f>
        <v>ITM_SIGMAPLUS</v>
      </c>
      <c r="AN54" s="29" t="str">
        <f t="shared" ref="AN54:AN90" si="7">VLOOKUP(AC54,labelitem,2,0)</f>
        <v>ITM_RI</v>
      </c>
      <c r="AO54" s="29" t="str">
        <f t="shared" ref="AO54:AO90" si="8">VLOOKUP(AD54,labelitem,2,0)</f>
        <v>ITM_TGLFRT</v>
      </c>
      <c r="AP54" s="48" t="str">
        <f>IF(NOT(ISNA(MATCH(AM54,Lookups!E:E,))),VLOOKUP(AM54,Lookups!E:F,2,0),
IF(NOT(ISNA(MATCH(AN54,Lookups!E:E,))),VLOOKUP(AN54,Lookups!E:F,2,0),
IF(NOT(ISNA(MATCH(AO54,Lookups!E:E,))),VLOOKUP(AO54,Lookups!E:F,2,0),"ITM_NULL")))</f>
        <v>ITM_NULL</v>
      </c>
      <c r="AQ54" s="30" t="str">
        <f t="shared" ref="AQ54:AQ71" si="9">VLOOKUP(AF54,labelitem,2,0)</f>
        <v>ITM_A</v>
      </c>
      <c r="AR54" s="110" t="s">
        <v>352</v>
      </c>
      <c r="AS54" s="111" t="s">
        <v>149</v>
      </c>
      <c r="AT54" s="112" t="s">
        <v>150</v>
      </c>
      <c r="AW54" s="14" t="str">
        <f>AL54</f>
        <v>{21</v>
      </c>
      <c r="AX54" s="196" t="str" cm="1">
        <f t="array" ref="AX54">SUBSTITUTE(SUBSTITUTE(_xlfn.SWITCH(AM54,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AM54), ".lo", ),"MNU_", "-MNU_")</f>
        <v>ITM_SIGMAPLUS</v>
      </c>
      <c r="AY54" s="196" t="str" cm="1">
        <f t="array" ref="AY54">SUBSTITUTE(SUBSTITUTE(_xlfn.SWITCH(AN54,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AN54), ".lo", ),"MNU_", "-MNU_")</f>
        <v>ITM_RI</v>
      </c>
      <c r="AZ54" s="196" t="str" cm="1">
        <f t="array" ref="AZ54">SUBSTITUTE(SUBSTITUTE(_xlfn.SWITCH(AO54,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AO54), ".lo", ),"MNU_", "-MNU_")</f>
        <v>ITM_TGLFRT</v>
      </c>
      <c r="BA54" s="215" t="str" cm="1">
        <f t="array" ref="BA54">SUBSTITUTE(SUBSTITUTE(_xlfn.SWITCH(AP54,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AP54), ".lo", ),"MNU_", "-MNU_")</f>
        <v>ITM_NULL</v>
      </c>
      <c r="BB54" s="196" t="str" cm="1">
        <f t="array" ref="BB54">SUBSTITUTE(SUBSTITUTE(_xlfn.SWITCH(AQ54,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AQ54), ".lo", ),"MNU_", "-MNU_")</f>
        <v>ITM_A</v>
      </c>
      <c r="BC54" s="196" t="str" cm="1">
        <f t="array" ref="BC54">SUBSTITUTE(SUBSTITUTE(_xlfn.SWITCH(AR54,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AR54), ".lo", ),"MNU_", "-MNU_")</f>
        <v>ITM_a</v>
      </c>
      <c r="BD54" s="196" t="str" cm="1">
        <f t="array" ref="BD54">SUBSTITUTE(SUBSTITUTE(_xlfn.SWITCH(AS54,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AS54), ".lo", ),"MNU_", "-MNU_")</f>
        <v>ITM_SIGMA</v>
      </c>
      <c r="BE54" s="196" t="str" cm="1">
        <f t="array" ref="BE54">SUBSTITUTE(SUBSTITUTE(_xlfn.SWITCH(AT54,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AT54), ".lo", ),"MNU_", "-MNU_")</f>
        <v>ITM_REG_A</v>
      </c>
      <c r="BG54" s="82"/>
      <c r="BH54" s="211">
        <v>20</v>
      </c>
      <c r="BI54" s="13" t="str">
        <f t="shared" ref="BI54:BI89" si="10">"  "&amp;AW54&amp;", "&amp;REPT(" ",$BH$54-LEN(AW54))&amp;
AX54&amp;", "&amp;REPT(" ",$BH$54-LEN(AX54))&amp;
AY54&amp;", "&amp;REPT(" ",$BH$54-LEN(AY54))&amp;
AZ54&amp;", "&amp;REPT(" ",$BH$54-LEN(AZ54))&amp;
BA54&amp;", "&amp;REPT(" ",$BH$54-LEN(BA54))&amp;
BB54&amp;", "&amp;REPT(" ",$BH$54-LEN(BB54))&amp;
BC54&amp;", "&amp;REPT(" ",$BH$54-LEN(BC54))&amp;
BD54&amp;", "&amp;REPT(" ",$BH$54-LEN(BD54))&amp;
BE54&amp;REPT(" ",$BH$54-LEN(BE54))&amp;
"},"</f>
        <v xml:space="preserve">  {21,                  ITM_SIGMAPLUS,        ITM_RI,               ITM_TGLFRT,           ITM_NULL,             ITM_A,                ITM_a,                ITM_SIGMA,            ITM_REG_A           },</v>
      </c>
      <c r="BL54" s="47" t="str">
        <f t="shared" ref="BL54:BL90" si="11">SUBSTITUTE(AR54,".lo","")</f>
        <v>ITM_a</v>
      </c>
      <c r="BM54" s="47" t="str">
        <f t="shared" ref="BM54:BM90" si="12">SUBSTITUTE(AS54,".lo","")</f>
        <v>ITM_SIGMA</v>
      </c>
    </row>
    <row r="55" spans="1:65" ht="22" thickBot="1">
      <c r="A55" s="3">
        <v>0.1</v>
      </c>
      <c r="B55" s="3">
        <v>10</v>
      </c>
      <c r="C55" s="226"/>
      <c r="D55" s="228"/>
      <c r="E55" s="223"/>
      <c r="G55" s="226"/>
      <c r="H55" s="228"/>
      <c r="I55" s="223"/>
      <c r="J55" s="226"/>
      <c r="K55" s="228"/>
      <c r="L55" s="223"/>
      <c r="M55" s="226"/>
      <c r="N55" s="228"/>
      <c r="O55" s="223"/>
      <c r="P55" s="226"/>
      <c r="Q55" s="228"/>
      <c r="R55" s="223"/>
      <c r="S55" s="226"/>
      <c r="T55" s="228"/>
      <c r="U55" s="223"/>
      <c r="X55" s="166" t="str">
        <f t="shared" si="1"/>
        <v>C47</v>
      </c>
      <c r="Y55" s="148">
        <v>2</v>
      </c>
      <c r="Z55" s="148">
        <v>2</v>
      </c>
      <c r="AA55" s="151" t="str">
        <f t="shared" si="0"/>
        <v>C47.22</v>
      </c>
      <c r="AB55" s="156" t="s">
        <v>2</v>
      </c>
      <c r="AC55" s="157" t="s">
        <v>25</v>
      </c>
      <c r="AD55" s="158" t="s">
        <v>26</v>
      </c>
      <c r="AE55" s="3"/>
      <c r="AF55" s="51" t="s">
        <v>34</v>
      </c>
      <c r="AG55" s="85" t="b">
        <f t="shared" ref="AG55:AG90" si="13">AF55=AH55</f>
        <v>1</v>
      </c>
      <c r="AH55" s="91" t="str">
        <f t="shared" si="2"/>
        <v>b</v>
      </c>
      <c r="AI55" s="92" t="str">
        <f t="shared" si="3"/>
        <v>^</v>
      </c>
      <c r="AJ55" s="93" t="str">
        <f t="shared" si="4"/>
        <v>Reg B</v>
      </c>
      <c r="AK55" s="6"/>
      <c r="AL55" s="8" t="str">
        <f t="shared" si="5"/>
        <v>{22</v>
      </c>
      <c r="AM55" s="29" t="str">
        <f t="shared" si="6"/>
        <v>ITM_1ONX</v>
      </c>
      <c r="AN55" s="29" t="str">
        <f t="shared" si="7"/>
        <v>ITM_YX</v>
      </c>
      <c r="AO55" s="29" t="str">
        <f t="shared" si="8"/>
        <v>ITM_HASH_JM</v>
      </c>
      <c r="AP55" s="48" t="str">
        <f>IF(NOT(ISNA(MATCH(AM55,Lookups!E:E,))),VLOOKUP(AM55,Lookups!E:F,2,0),
IF(NOT(ISNA(MATCH(AN55,Lookups!E:E,))),VLOOKUP(AN55,Lookups!E:F,2,0),
IF(NOT(ISNA(MATCH(AO55,Lookups!E:E,))),VLOOKUP(AO55,Lookups!E:F,2,0),"ITM_NULL")))</f>
        <v>ITM_NUMBER_SIGN</v>
      </c>
      <c r="AQ55" s="30" t="str">
        <f t="shared" si="9"/>
        <v>ITM_B</v>
      </c>
      <c r="AR55" s="113" t="s">
        <v>353</v>
      </c>
      <c r="AS55" s="121" t="s">
        <v>156</v>
      </c>
      <c r="AT55" s="115" t="s">
        <v>157</v>
      </c>
      <c r="AW55" s="14" t="str">
        <f t="shared" ref="AW55:AW90" si="14">AL55</f>
        <v>{22</v>
      </c>
      <c r="AX55" s="196" t="str" cm="1">
        <f t="array" ref="AX55">SUBSTITUTE(SUBSTITUTE(_xlfn.SWITCH(AM55,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AM55), ".lo", ),"MNU_", "-MNU_")</f>
        <v>ITM_1ONX</v>
      </c>
      <c r="AY55" s="196" t="str" cm="1">
        <f t="array" ref="AY55">SUBSTITUTE(SUBSTITUTE(_xlfn.SWITCH(AN55,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AN55), ".lo", ),"MNU_", "-MNU_")</f>
        <v>ITM_YX</v>
      </c>
      <c r="AZ55" s="196" t="str" cm="1">
        <f t="array" ref="AZ55">SUBSTITUTE(SUBSTITUTE(_xlfn.SWITCH(AO55,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AO55), ".lo", ),"MNU_", "-MNU_")</f>
        <v>ITM_HASH_JM</v>
      </c>
      <c r="BA55" s="215" t="str" cm="1">
        <f t="array" ref="BA55">SUBSTITUTE(SUBSTITUTE(_xlfn.SWITCH(AP55,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AP55), ".lo", ),"MNU_", "-MNU_")</f>
        <v>ITM_NUMBER_SIGN</v>
      </c>
      <c r="BB55" s="196" t="str" cm="1">
        <f t="array" ref="BB55">SUBSTITUTE(SUBSTITUTE(_xlfn.SWITCH(AQ55,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AQ55), ".lo", ),"MNU_", "-MNU_")</f>
        <v>ITM_B</v>
      </c>
      <c r="BC55" s="196" t="str" cm="1">
        <f t="array" ref="BC55">SUBSTITUTE(SUBSTITUTE(_xlfn.SWITCH(AR55,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AR55), ".lo", ),"MNU_", "-MNU_")</f>
        <v>ITM_b</v>
      </c>
      <c r="BD55" s="196" t="str" cm="1">
        <f t="array" ref="BD55">SUBSTITUTE(SUBSTITUTE(_xlfn.SWITCH(AS55,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AS55), ".lo", ),"MNU_", "-MNU_")</f>
        <v>ITM_CIRCUMFLEX</v>
      </c>
      <c r="BE55" s="196" t="str" cm="1">
        <f t="array" ref="BE55">SUBSTITUTE(SUBSTITUTE(_xlfn.SWITCH(AT55,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AT55), ".lo", ),"MNU_", "-MNU_")</f>
        <v>ITM_REG_B</v>
      </c>
      <c r="BG55" s="82"/>
      <c r="BI55" s="13" t="str">
        <f t="shared" si="10"/>
        <v xml:space="preserve">  {22,                  ITM_1ONX,             ITM_YX,               ITM_HASH_JM,          ITM_NUMBER_SIGN,      ITM_B,                ITM_b,                ITM_CIRCUMFLEX,       ITM_REG_B           },</v>
      </c>
      <c r="BL55" s="47" t="str">
        <f t="shared" si="11"/>
        <v>ITM_b</v>
      </c>
      <c r="BM55" s="47" t="str">
        <f t="shared" si="12"/>
        <v>ITM_CIRCUMFLEX</v>
      </c>
    </row>
    <row r="56" spans="1:65" ht="21">
      <c r="A56" s="3"/>
      <c r="B56" s="3"/>
      <c r="C56" s="3">
        <f>2/10</f>
        <v>0.2</v>
      </c>
      <c r="D56" s="3">
        <f>3/10</f>
        <v>0.3</v>
      </c>
      <c r="E56" s="3">
        <f>4/10</f>
        <v>0.4</v>
      </c>
      <c r="F56" s="3"/>
      <c r="G56" s="3">
        <f>2/10</f>
        <v>0.2</v>
      </c>
      <c r="H56" s="3">
        <f>3/10</f>
        <v>0.3</v>
      </c>
      <c r="I56" s="3">
        <f>4/10</f>
        <v>0.4</v>
      </c>
      <c r="J56" s="3">
        <f>2/10</f>
        <v>0.2</v>
      </c>
      <c r="K56" s="3">
        <f>3/10</f>
        <v>0.3</v>
      </c>
      <c r="L56" s="3">
        <f>4/10</f>
        <v>0.4</v>
      </c>
      <c r="M56" s="3">
        <f>2/10</f>
        <v>0.2</v>
      </c>
      <c r="N56" s="3">
        <f>3/10</f>
        <v>0.3</v>
      </c>
      <c r="O56" s="3">
        <f>4/10</f>
        <v>0.4</v>
      </c>
      <c r="P56" s="3">
        <f>2/10</f>
        <v>0.2</v>
      </c>
      <c r="Q56" s="3">
        <f>3/10</f>
        <v>0.3</v>
      </c>
      <c r="R56" s="3">
        <f>4/10</f>
        <v>0.4</v>
      </c>
      <c r="S56" s="3">
        <f>2/10</f>
        <v>0.2</v>
      </c>
      <c r="T56" s="3">
        <f>3/10</f>
        <v>0.3</v>
      </c>
      <c r="U56" s="3">
        <f>4/10</f>
        <v>0.4</v>
      </c>
      <c r="X56" s="166" t="str">
        <f t="shared" si="1"/>
        <v>C47</v>
      </c>
      <c r="Y56" s="148">
        <v>2</v>
      </c>
      <c r="Z56" s="148">
        <v>3</v>
      </c>
      <c r="AA56" s="151" t="str">
        <f t="shared" si="0"/>
        <v>C47.23</v>
      </c>
      <c r="AB56" s="156" t="s">
        <v>3</v>
      </c>
      <c r="AC56" s="157" t="s">
        <v>27</v>
      </c>
      <c r="AD56" s="158" t="s">
        <v>28</v>
      </c>
      <c r="AE56" s="3"/>
      <c r="AF56" s="51" t="s">
        <v>35</v>
      </c>
      <c r="AG56" s="85" t="b">
        <f t="shared" si="13"/>
        <v>1</v>
      </c>
      <c r="AH56" s="91" t="str">
        <f t="shared" si="2"/>
        <v>c</v>
      </c>
      <c r="AI56" s="92" t="str">
        <f t="shared" si="3"/>
        <v>√</v>
      </c>
      <c r="AJ56" s="93" t="str">
        <f t="shared" si="4"/>
        <v>Reg C</v>
      </c>
      <c r="AK56" s="6"/>
      <c r="AL56" s="8" t="str">
        <f t="shared" si="5"/>
        <v>{23</v>
      </c>
      <c r="AM56" s="29" t="str">
        <f t="shared" si="6"/>
        <v>ITM_SQUAREROOTX</v>
      </c>
      <c r="AN56" s="29" t="str">
        <f t="shared" si="7"/>
        <v>ITM_SQUARE</v>
      </c>
      <c r="AO56" s="29" t="str">
        <f t="shared" si="8"/>
        <v>ITM_ms</v>
      </c>
      <c r="AP56" s="48" t="str">
        <f>IF(NOT(ISNA(MATCH(AM56,Lookups!E:E,))),VLOOKUP(AM56,Lookups!E:F,2,0),
IF(NOT(ISNA(MATCH(AN56,Lookups!E:E,))),VLOOKUP(AN56,Lookups!E:F,2,0),
IF(NOT(ISNA(MATCH(AO56,Lookups!E:E,))),VLOOKUP(AO56,Lookups!E:F,2,0),"ITM_NULL")))</f>
        <v>ITM_ROOT_SIGN</v>
      </c>
      <c r="AQ56" s="30" t="str">
        <f t="shared" si="9"/>
        <v>ITM_C</v>
      </c>
      <c r="AR56" s="113" t="s">
        <v>354</v>
      </c>
      <c r="AS56" s="114" t="s">
        <v>161</v>
      </c>
      <c r="AT56" s="115" t="s">
        <v>163</v>
      </c>
      <c r="AW56" s="14" t="str">
        <f t="shared" si="14"/>
        <v>{23</v>
      </c>
      <c r="AX56" s="196" t="str" cm="1">
        <f t="array" ref="AX56">SUBSTITUTE(SUBSTITUTE(_xlfn.SWITCH(AM56,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AM56), ".lo", ),"MNU_", "-MNU_")</f>
        <v>ITM_SQUAREROOTX</v>
      </c>
      <c r="AY56" s="196" t="str" cm="1">
        <f t="array" ref="AY56">SUBSTITUTE(SUBSTITUTE(_xlfn.SWITCH(AN56,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AN56), ".lo", ),"MNU_", "-MNU_")</f>
        <v>ITM_SQUARE</v>
      </c>
      <c r="AZ56" s="196" t="str" cm="1">
        <f t="array" ref="AZ56">SUBSTITUTE(SUBSTITUTE(_xlfn.SWITCH(AO56,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AO56), ".lo", ),"MNU_", "-MNU_")</f>
        <v>ITM_ms</v>
      </c>
      <c r="BA56" s="215" t="str" cm="1">
        <f t="array" ref="BA56">SUBSTITUTE(SUBSTITUTE(_xlfn.SWITCH(AP56,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AP56), ".lo", ),"MNU_", "-MNU_")</f>
        <v>ITM_ROOT_SIGN</v>
      </c>
      <c r="BB56" s="196" t="str" cm="1">
        <f t="array" ref="BB56">SUBSTITUTE(SUBSTITUTE(_xlfn.SWITCH(AQ56,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AQ56), ".lo", ),"MNU_", "-MNU_")</f>
        <v>ITM_C</v>
      </c>
      <c r="BC56" s="196" t="str" cm="1">
        <f t="array" ref="BC56">SUBSTITUTE(SUBSTITUTE(_xlfn.SWITCH(AR56,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AR56), ".lo", ),"MNU_", "-MNU_")</f>
        <v>ITM_c</v>
      </c>
      <c r="BD56" s="196" t="str" cm="1">
        <f t="array" ref="BD56">SUBSTITUTE(SUBSTITUTE(_xlfn.SWITCH(AS56,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AS56), ".lo", ),"MNU_", "-MNU_")</f>
        <v>ITM_ROOT_SIGN</v>
      </c>
      <c r="BE56" s="196" t="str" cm="1">
        <f t="array" ref="BE56">SUBSTITUTE(SUBSTITUTE(_xlfn.SWITCH(AT56,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AT56), ".lo", ),"MNU_", "-MNU_")</f>
        <v>ITM_REG_C</v>
      </c>
      <c r="BG56" s="82"/>
      <c r="BI56" s="13" t="str">
        <f t="shared" si="10"/>
        <v xml:space="preserve">  {23,                  ITM_SQUAREROOTX,      ITM_SQUARE,           ITM_ms,               ITM_ROOT_SIGN,        ITM_C,                ITM_c,                ITM_ROOT_SIGN,        ITM_REG_C           },</v>
      </c>
      <c r="BL56" s="47" t="str">
        <f t="shared" si="11"/>
        <v>ITM_c</v>
      </c>
      <c r="BM56" s="47" t="str">
        <f t="shared" si="12"/>
        <v>ITM_ROOT_SIGN</v>
      </c>
    </row>
    <row r="57" spans="1:65" ht="21">
      <c r="A57" s="3"/>
      <c r="B57" s="3"/>
      <c r="C57" s="3">
        <v>1</v>
      </c>
      <c r="D57" s="3">
        <v>1</v>
      </c>
      <c r="E57" s="3">
        <v>1</v>
      </c>
      <c r="F57" s="3"/>
      <c r="G57" s="3">
        <v>2</v>
      </c>
      <c r="H57" s="3">
        <v>2</v>
      </c>
      <c r="I57" s="3">
        <v>2</v>
      </c>
      <c r="J57" s="3">
        <v>3</v>
      </c>
      <c r="K57" s="3">
        <v>3</v>
      </c>
      <c r="L57" s="3">
        <v>3</v>
      </c>
      <c r="M57" s="3">
        <v>4</v>
      </c>
      <c r="N57" s="3">
        <v>4</v>
      </c>
      <c r="O57" s="3">
        <v>4</v>
      </c>
      <c r="P57" s="3">
        <v>5</v>
      </c>
      <c r="Q57" s="3">
        <v>5</v>
      </c>
      <c r="R57" s="3">
        <v>5</v>
      </c>
      <c r="S57" s="3">
        <v>6</v>
      </c>
      <c r="T57" s="3">
        <v>6</v>
      </c>
      <c r="U57" s="3">
        <v>6</v>
      </c>
      <c r="X57" s="166" t="str">
        <f t="shared" si="1"/>
        <v>C47</v>
      </c>
      <c r="Y57" s="148">
        <v>2</v>
      </c>
      <c r="Z57" s="148">
        <v>4</v>
      </c>
      <c r="AA57" s="151" t="str">
        <f t="shared" si="0"/>
        <v>C47.24</v>
      </c>
      <c r="AB57" s="156" t="s">
        <v>4</v>
      </c>
      <c r="AC57" s="157" t="s">
        <v>29</v>
      </c>
      <c r="AD57" s="158" t="s">
        <v>30</v>
      </c>
      <c r="AE57" s="3"/>
      <c r="AF57" s="51" t="s">
        <v>36</v>
      </c>
      <c r="AG57" s="85" t="b">
        <f t="shared" si="13"/>
        <v>1</v>
      </c>
      <c r="AH57" s="91" t="str">
        <f t="shared" si="2"/>
        <v>d</v>
      </c>
      <c r="AI57" s="92" t="str">
        <f t="shared" si="3"/>
        <v>LOG</v>
      </c>
      <c r="AJ57" s="93" t="str">
        <f t="shared" si="4"/>
        <v>Reg D</v>
      </c>
      <c r="AK57" s="6"/>
      <c r="AL57" s="8" t="str">
        <f t="shared" si="5"/>
        <v>{24</v>
      </c>
      <c r="AM57" s="29" t="str">
        <f t="shared" si="6"/>
        <v>ITM_LOG10</v>
      </c>
      <c r="AN57" s="29" t="str">
        <f t="shared" si="7"/>
        <v>ITM_10x</v>
      </c>
      <c r="AO57" s="29" t="str">
        <f t="shared" si="8"/>
        <v>ITM_dotD</v>
      </c>
      <c r="AP57" s="48" t="str">
        <f>IF(NOT(ISNA(MATCH(AM57,Lookups!E:E,))),VLOOKUP(AM57,Lookups!E:F,2,0),
IF(NOT(ISNA(MATCH(AN57,Lookups!E:E,))),VLOOKUP(AN57,Lookups!E:F,2,0),
IF(NOT(ISNA(MATCH(AO57,Lookups!E:E,))),VLOOKUP(AO57,Lookups!E:F,2,0),"ITM_NULL")))</f>
        <v>ITM_NULL</v>
      </c>
      <c r="AQ57" s="30" t="str">
        <f t="shared" si="9"/>
        <v>ITM_D</v>
      </c>
      <c r="AR57" s="113" t="s">
        <v>355</v>
      </c>
      <c r="AS57" s="114" t="s">
        <v>168</v>
      </c>
      <c r="AT57" s="115" t="s">
        <v>169</v>
      </c>
      <c r="AW57" s="14" t="str">
        <f t="shared" si="14"/>
        <v>{24</v>
      </c>
      <c r="AX57" s="196" t="str" cm="1">
        <f t="array" ref="AX57">SUBSTITUTE(SUBSTITUTE(_xlfn.SWITCH(AM57,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AM57), ".lo", ),"MNU_", "-MNU_")</f>
        <v>ITM_LOG10</v>
      </c>
      <c r="AY57" s="196" t="str" cm="1">
        <f t="array" ref="AY57">SUBSTITUTE(SUBSTITUTE(_xlfn.SWITCH(AN57,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AN57), ".lo", ),"MNU_", "-MNU_")</f>
        <v>ITM_10x</v>
      </c>
      <c r="AZ57" s="196" t="str" cm="1">
        <f t="array" ref="AZ57">SUBSTITUTE(SUBSTITUTE(_xlfn.SWITCH(AO57,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AO57), ".lo", ),"MNU_", "-MNU_")</f>
        <v>ITM_dotD</v>
      </c>
      <c r="BA57" s="215" t="str" cm="1">
        <f t="array" ref="BA57">SUBSTITUTE(SUBSTITUTE(_xlfn.SWITCH(AP57,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AP57), ".lo", ),"MNU_", "-MNU_")</f>
        <v>ITM_NULL</v>
      </c>
      <c r="BB57" s="196" t="str" cm="1">
        <f t="array" ref="BB57">SUBSTITUTE(SUBSTITUTE(_xlfn.SWITCH(AQ57,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AQ57), ".lo", ),"MNU_", "-MNU_")</f>
        <v>ITM_D</v>
      </c>
      <c r="BC57" s="196" t="str" cm="1">
        <f t="array" ref="BC57">SUBSTITUTE(SUBSTITUTE(_xlfn.SWITCH(AR57,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AR57), ".lo", ),"MNU_", "-MNU_")</f>
        <v>ITM_d</v>
      </c>
      <c r="BD57" s="196" t="str" cm="1">
        <f t="array" ref="BD57">SUBSTITUTE(SUBSTITUTE(_xlfn.SWITCH(AS57,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AS57), ".lo", ),"MNU_", "-MNU_")</f>
        <v>ITM_LG_SIGN</v>
      </c>
      <c r="BE57" s="196" t="str" cm="1">
        <f t="array" ref="BE57">SUBSTITUTE(SUBSTITUTE(_xlfn.SWITCH(AT57,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AT57), ".lo", ),"MNU_", "-MNU_")</f>
        <v>ITM_REG_D</v>
      </c>
      <c r="BG57" s="82"/>
      <c r="BI57" s="13" t="str">
        <f t="shared" si="10"/>
        <v xml:space="preserve">  {24,                  ITM_LOG10,            ITM_10x,              ITM_dotD,             ITM_NULL,             ITM_D,                ITM_d,                ITM_LG_SIGN,          ITM_REG_D           },</v>
      </c>
      <c r="BL57" s="47" t="str">
        <f t="shared" si="11"/>
        <v>ITM_d</v>
      </c>
      <c r="BM57" s="47" t="str">
        <f t="shared" si="12"/>
        <v>ITM_LG_SIGN</v>
      </c>
    </row>
    <row r="58" spans="1:65" ht="22" thickBot="1">
      <c r="A58" s="3"/>
      <c r="B58" s="3">
        <v>20</v>
      </c>
      <c r="C58" s="4" t="str">
        <f>layout&amp;"."&amp;$B58+C57+C56</f>
        <v>C47.21,2</v>
      </c>
      <c r="D58" s="4" t="str">
        <f>layout&amp;"."&amp;$B58+D57+D56</f>
        <v>C47.21,3</v>
      </c>
      <c r="G58" s="4" t="str">
        <f>layout&amp;"."&amp;$B58+G57+G56</f>
        <v>C47.22,2</v>
      </c>
      <c r="H58" s="4" t="str">
        <f>layout&amp;"."&amp;$B58+H57+H56</f>
        <v>C47.22,3</v>
      </c>
      <c r="J58" s="4" t="str">
        <f>layout&amp;"."&amp;$B58+J57+J56</f>
        <v>C47.23,2</v>
      </c>
      <c r="K58" s="4" t="str">
        <f>layout&amp;"."&amp;$B58+K57+K56</f>
        <v>C47.23,3</v>
      </c>
      <c r="M58" s="4" t="str">
        <f>layout&amp;"."&amp;$B58+M57+M56</f>
        <v>C47.24,2</v>
      </c>
      <c r="N58" s="4" t="str">
        <f>layout&amp;"."&amp;$B58+N57+N56</f>
        <v>C47.24,3</v>
      </c>
      <c r="P58" s="4" t="str">
        <f>layout&amp;"."&amp;$B58+P57+P56</f>
        <v>C47.25,2</v>
      </c>
      <c r="Q58" s="4" t="str">
        <f>layout&amp;"."&amp;$B58+Q57+Q56</f>
        <v>C47.25,3</v>
      </c>
      <c r="S58" s="4" t="str">
        <f>layout&amp;"."&amp;$B58+S57+S56</f>
        <v>C47.26,2</v>
      </c>
      <c r="T58" s="4" t="str">
        <f>layout&amp;"."&amp;$B58+T57+T56</f>
        <v>C47.26,3</v>
      </c>
      <c r="X58" s="166" t="str">
        <f t="shared" si="1"/>
        <v>C47</v>
      </c>
      <c r="Y58" s="148">
        <v>2</v>
      </c>
      <c r="Z58" s="148">
        <v>5</v>
      </c>
      <c r="AA58" s="151" t="str">
        <f t="shared" si="0"/>
        <v>C47.25</v>
      </c>
      <c r="AB58" s="156" t="s">
        <v>5</v>
      </c>
      <c r="AC58" s="157" t="s">
        <v>31</v>
      </c>
      <c r="AD58" s="158" t="s">
        <v>70</v>
      </c>
      <c r="AE58" s="3"/>
      <c r="AF58" s="51" t="s">
        <v>37</v>
      </c>
      <c r="AG58" s="85" t="b">
        <f t="shared" si="13"/>
        <v>1</v>
      </c>
      <c r="AH58" s="91" t="str">
        <f t="shared" si="2"/>
        <v>e</v>
      </c>
      <c r="AI58" s="92" t="str">
        <f t="shared" si="3"/>
        <v>LN</v>
      </c>
      <c r="AJ58" s="93" t="str">
        <f t="shared" si="4"/>
        <v xml:space="preserve"> </v>
      </c>
      <c r="AK58" s="6"/>
      <c r="AL58" s="8" t="str">
        <f t="shared" si="5"/>
        <v>{25</v>
      </c>
      <c r="AM58" s="29" t="str">
        <f t="shared" si="6"/>
        <v>ITM_LN</v>
      </c>
      <c r="AN58" s="29" t="str">
        <f t="shared" si="7"/>
        <v>ITM_EXP</v>
      </c>
      <c r="AO58" s="29" t="str">
        <f t="shared" si="8"/>
        <v>ITM_LBL</v>
      </c>
      <c r="AP58" s="48" t="str">
        <f>IF(NOT(ISNA(MATCH(AM58,Lookups!E:E,))),VLOOKUP(AM58,Lookups!E:F,2,0),
IF(NOT(ISNA(MATCH(AN58,Lookups!E:E,))),VLOOKUP(AN58,Lookups!E:F,2,0),
IF(NOT(ISNA(MATCH(AO58,Lookups!E:E,))),VLOOKUP(AO58,Lookups!E:F,2,0),"ITM_NULL")))</f>
        <v>ITM_NULL</v>
      </c>
      <c r="AQ58" s="30" t="str">
        <f t="shared" si="9"/>
        <v>ITM_E</v>
      </c>
      <c r="AR58" s="113" t="s">
        <v>356</v>
      </c>
      <c r="AS58" s="114" t="s">
        <v>174</v>
      </c>
      <c r="AT58" s="116" t="s">
        <v>147</v>
      </c>
      <c r="AW58" s="14" t="str">
        <f t="shared" si="14"/>
        <v>{25</v>
      </c>
      <c r="AX58" s="196" t="str" cm="1">
        <f t="array" ref="AX58">SUBSTITUTE(SUBSTITUTE(_xlfn.SWITCH(AM58,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AM58), ".lo", ),"MNU_", "-MNU_")</f>
        <v>ITM_LN</v>
      </c>
      <c r="AY58" s="196" t="str" cm="1">
        <f t="array" ref="AY58">SUBSTITUTE(SUBSTITUTE(_xlfn.SWITCH(AN58,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AN58), ".lo", ),"MNU_", "-MNU_")</f>
        <v>ITM_EXP</v>
      </c>
      <c r="AZ58" s="196" t="str" cm="1">
        <f t="array" ref="AZ58">SUBSTITUTE(SUBSTITUTE(_xlfn.SWITCH(AO58,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AO58), ".lo", ),"MNU_", "-MNU_")</f>
        <v>ITM_LBL</v>
      </c>
      <c r="BA58" s="215" t="str" cm="1">
        <f t="array" ref="BA58">SUBSTITUTE(SUBSTITUTE(_xlfn.SWITCH(AP58,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AP58), ".lo", ),"MNU_", "-MNU_")</f>
        <v>ITM_NULL</v>
      </c>
      <c r="BB58" s="196" t="str" cm="1">
        <f t="array" ref="BB58">SUBSTITUTE(SUBSTITUTE(_xlfn.SWITCH(AQ58,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AQ58), ".lo", ),"MNU_", "-MNU_")</f>
        <v>ITM_E</v>
      </c>
      <c r="BC58" s="196" t="str" cm="1">
        <f t="array" ref="BC58">SUBSTITUTE(SUBSTITUTE(_xlfn.SWITCH(AR58,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AR58), ".lo", ),"MNU_", "-MNU_")</f>
        <v>ITM_e</v>
      </c>
      <c r="BD58" s="196" t="str" cm="1">
        <f t="array" ref="BD58">SUBSTITUTE(SUBSTITUTE(_xlfn.SWITCH(AS58,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AS58), ".lo", ),"MNU_", "-MNU_")</f>
        <v>ITM_LN_SIGN</v>
      </c>
      <c r="BE58" s="196" t="str" cm="1">
        <f t="array" ref="BE58">SUBSTITUTE(SUBSTITUTE(_xlfn.SWITCH(AT58,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AT58), ".lo", ),"MNU_", "-MNU_")</f>
        <v>ITM_NULL</v>
      </c>
      <c r="BG58" s="82"/>
      <c r="BI58" s="13" t="str">
        <f t="shared" si="10"/>
        <v xml:space="preserve">  {25,                  ITM_LN,               ITM_EXP,              ITM_LBL,              ITM_NULL,             ITM_E,                ITM_e,                ITM_LN_SIGN,          ITM_NULL            },</v>
      </c>
      <c r="BL58" s="47" t="str">
        <f t="shared" si="11"/>
        <v>ITM_e</v>
      </c>
      <c r="BM58" s="47" t="str">
        <f t="shared" si="12"/>
        <v>ITM_LN_SIGN</v>
      </c>
    </row>
    <row r="59" spans="1:65" ht="21">
      <c r="A59" s="3">
        <v>0.1</v>
      </c>
      <c r="B59" s="3">
        <v>20</v>
      </c>
      <c r="C59" s="220" t="str">
        <f>layout&amp;"."&amp;$B61+C57+$A59</f>
        <v>C47.21,1</v>
      </c>
      <c r="D59" s="222"/>
      <c r="E59" s="229" t="str">
        <f>layout&amp;"."&amp;$B59+E57+E56</f>
        <v>C47.21,4</v>
      </c>
      <c r="G59" s="220" t="str">
        <f>layout&amp;"."&amp;$B61+G57+$A59</f>
        <v>C47.22,1</v>
      </c>
      <c r="H59" s="222"/>
      <c r="I59" s="229" t="str">
        <f>layout&amp;"."&amp;$B59+I57+I56</f>
        <v>C47.22,4</v>
      </c>
      <c r="J59" s="220" t="str">
        <f>layout&amp;"."&amp;$B61+J57+$A59</f>
        <v>C47.23,1</v>
      </c>
      <c r="K59" s="222"/>
      <c r="L59" s="229" t="str">
        <f>layout&amp;"."&amp;$B59+L57+L56</f>
        <v>C47.23,4</v>
      </c>
      <c r="M59" s="220" t="str">
        <f>layout&amp;"."&amp;$B61+M57+$A59</f>
        <v>C47.24,1</v>
      </c>
      <c r="N59" s="222"/>
      <c r="O59" s="229" t="str">
        <f>layout&amp;"."&amp;$B59+O57+O56</f>
        <v>C47.24,4</v>
      </c>
      <c r="P59" s="220" t="str">
        <f>layout&amp;"."&amp;$B61+P57+$A59</f>
        <v>C47.25,1</v>
      </c>
      <c r="Q59" s="222"/>
      <c r="R59" s="229" t="str">
        <f>layout&amp;"."&amp;$B59+R57+R56</f>
        <v>C47.25,4</v>
      </c>
      <c r="S59" s="220" t="str">
        <f>layout&amp;"."&amp;$B61+S57+$A59</f>
        <v>C47.26,1</v>
      </c>
      <c r="T59" s="222"/>
      <c r="U59" s="229" t="str">
        <f>layout&amp;"."&amp;$B59+U57+U56</f>
        <v>C47.26,4</v>
      </c>
      <c r="X59" s="166" t="str">
        <f t="shared" si="1"/>
        <v>C47</v>
      </c>
      <c r="Y59" s="148">
        <v>2</v>
      </c>
      <c r="Z59" s="148">
        <v>6</v>
      </c>
      <c r="AA59" s="151" t="str">
        <f t="shared" si="0"/>
        <v>C47.26</v>
      </c>
      <c r="AB59" s="156" t="s">
        <v>6</v>
      </c>
      <c r="AC59" s="157" t="s">
        <v>445</v>
      </c>
      <c r="AD59" s="158" t="s">
        <v>68</v>
      </c>
      <c r="AE59" s="3"/>
      <c r="AF59" s="51" t="s">
        <v>38</v>
      </c>
      <c r="AG59" s="85" t="b">
        <f t="shared" si="13"/>
        <v>1</v>
      </c>
      <c r="AH59" s="91" t="str">
        <f t="shared" si="2"/>
        <v>f</v>
      </c>
      <c r="AI59" s="92" t="str">
        <f t="shared" si="3"/>
        <v>alpha</v>
      </c>
      <c r="AJ59" s="93" t="str">
        <f t="shared" si="4"/>
        <v>[ alpha (TAM) ]</v>
      </c>
      <c r="AK59" s="6"/>
      <c r="AL59" s="8" t="str">
        <f t="shared" si="5"/>
        <v>{26</v>
      </c>
      <c r="AM59" s="29" t="str">
        <f t="shared" si="6"/>
        <v>ITM_XEQ</v>
      </c>
      <c r="AN59" s="29" t="str">
        <f t="shared" si="7"/>
        <v>ITM_AIM</v>
      </c>
      <c r="AO59" s="29" t="str">
        <f t="shared" si="8"/>
        <v>ITM_GTO</v>
      </c>
      <c r="AP59" s="48" t="str">
        <f>IF(NOT(ISNA(MATCH(AM59,Lookups!E:E,))),VLOOKUP(AM59,Lookups!E:F,2,0),
IF(NOT(ISNA(MATCH(AN59,Lookups!E:E,))),VLOOKUP(AN59,Lookups!E:F,2,0),
IF(NOT(ISNA(MATCH(AO59,Lookups!E:E,))),VLOOKUP(AO59,Lookups!E:F,2,0),"ITM_NULL")))</f>
        <v>ITM_NULL</v>
      </c>
      <c r="AQ59" s="30" t="str">
        <f t="shared" si="9"/>
        <v>ITM_F</v>
      </c>
      <c r="AR59" s="113" t="s">
        <v>357</v>
      </c>
      <c r="AS59" s="114" t="s">
        <v>427</v>
      </c>
      <c r="AT59" s="117" t="s">
        <v>459</v>
      </c>
      <c r="AW59" s="14" t="str">
        <f t="shared" si="14"/>
        <v>{26</v>
      </c>
      <c r="AX59" s="196" t="str" cm="1">
        <f t="array" ref="AX59">SUBSTITUTE(SUBSTITUTE(_xlfn.SWITCH(AM59,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AM59), ".lo", ),"MNU_", "-MNU_")</f>
        <v>ITM_XEQ</v>
      </c>
      <c r="AY59" s="196" t="str" cm="1">
        <f t="array" ref="AY59">SUBSTITUTE(SUBSTITUTE(_xlfn.SWITCH(AN59,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AN59), ".lo", ),"MNU_", "-MNU_")</f>
        <v>ITM_AIM</v>
      </c>
      <c r="AZ59" s="196" t="str" cm="1">
        <f t="array" ref="AZ59">SUBSTITUTE(SUBSTITUTE(_xlfn.SWITCH(AO59,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AO59), ".lo", ),"MNU_", "-MNU_")</f>
        <v>ITM_GTO</v>
      </c>
      <c r="BA59" s="215" t="str" cm="1">
        <f t="array" ref="BA59">SUBSTITUTE(SUBSTITUTE(_xlfn.SWITCH(AP59,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AP59), ".lo", ),"MNU_", "-MNU_")</f>
        <v>ITM_NULL</v>
      </c>
      <c r="BB59" s="196" t="str" cm="1">
        <f t="array" ref="BB59">SUBSTITUTE(SUBSTITUTE(_xlfn.SWITCH(AQ59,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AQ59), ".lo", ),"MNU_", "-MNU_")</f>
        <v>ITM_F</v>
      </c>
      <c r="BC59" s="196" t="str" cm="1">
        <f t="array" ref="BC59">SUBSTITUTE(SUBSTITUTE(_xlfn.SWITCH(AR59,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AR59), ".lo", ),"MNU_", "-MNU_")</f>
        <v>ITM_f</v>
      </c>
      <c r="BD59" s="196" t="str" cm="1">
        <f t="array" ref="BD59">SUBSTITUTE(SUBSTITUTE(_xlfn.SWITCH(AS59,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AS59), ".lo", ),"MNU_", "-MNU_")</f>
        <v>ITM_alpha</v>
      </c>
      <c r="BE59" s="196" t="str" cm="1">
        <f t="array" ref="BE59">SUBSTITUTE(SUBSTITUTE(_xlfn.SWITCH(AT59,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AT59), ".lo", ),"MNU_", "-MNU_")</f>
        <v>ITM_alpha</v>
      </c>
      <c r="BG59" s="82"/>
      <c r="BI59" s="13" t="str">
        <f t="shared" si="10"/>
        <v xml:space="preserve">  {26,                  ITM_XEQ,              ITM_AIM,              ITM_GTO,              ITM_NULL,             ITM_F,                ITM_f,                ITM_alpha,            ITM_alpha           },</v>
      </c>
      <c r="BL59" s="47" t="str">
        <f t="shared" si="11"/>
        <v>ITM_f</v>
      </c>
      <c r="BM59" s="47" t="str">
        <f t="shared" si="12"/>
        <v>ITM_alpha</v>
      </c>
    </row>
    <row r="60" spans="1:65" ht="21">
      <c r="A60" s="3">
        <v>0.1</v>
      </c>
      <c r="B60" s="3">
        <v>20</v>
      </c>
      <c r="C60" s="223"/>
      <c r="D60" s="225"/>
      <c r="E60" s="229" t="e">
        <f>layout&amp;"."&amp;$B60+E59+E58</f>
        <v>#VALUE!</v>
      </c>
      <c r="G60" s="223"/>
      <c r="H60" s="225"/>
      <c r="I60" s="229" t="e">
        <f>layout&amp;"."&amp;$B60+I59+I58</f>
        <v>#VALUE!</v>
      </c>
      <c r="J60" s="223"/>
      <c r="K60" s="225"/>
      <c r="L60" s="229" t="e">
        <f>layout&amp;"."&amp;$B60+L59+L58</f>
        <v>#VALUE!</v>
      </c>
      <c r="M60" s="223"/>
      <c r="N60" s="225"/>
      <c r="O60" s="229" t="e">
        <f>layout&amp;"."&amp;$B60+O59+O58</f>
        <v>#VALUE!</v>
      </c>
      <c r="P60" s="223"/>
      <c r="Q60" s="225"/>
      <c r="R60" s="229" t="e">
        <f>layout&amp;"."&amp;$B60+R59+R58</f>
        <v>#VALUE!</v>
      </c>
      <c r="S60" s="223"/>
      <c r="T60" s="225"/>
      <c r="U60" s="229" t="e">
        <f>layout&amp;"."&amp;$B60+U59+U58</f>
        <v>#VALUE!</v>
      </c>
      <c r="X60" s="166" t="str">
        <f t="shared" si="1"/>
        <v>C47</v>
      </c>
      <c r="Y60" s="145">
        <v>3</v>
      </c>
      <c r="Z60" s="145">
        <v>1</v>
      </c>
      <c r="AA60" s="151" t="str">
        <f t="shared" si="0"/>
        <v>C47.31</v>
      </c>
      <c r="AB60" s="156" t="s">
        <v>7</v>
      </c>
      <c r="AC60" s="157" t="s">
        <v>61</v>
      </c>
      <c r="AD60" s="158" t="s">
        <v>62</v>
      </c>
      <c r="AE60" s="3"/>
      <c r="AF60" s="51" t="s">
        <v>39</v>
      </c>
      <c r="AG60" s="85" t="b">
        <f t="shared" si="13"/>
        <v>1</v>
      </c>
      <c r="AH60" s="91" t="str">
        <f t="shared" si="2"/>
        <v>g</v>
      </c>
      <c r="AI60" s="92" t="str">
        <f t="shared" si="3"/>
        <v>|</v>
      </c>
      <c r="AJ60" s="93" t="str">
        <f t="shared" si="4"/>
        <v xml:space="preserve"> </v>
      </c>
      <c r="AK60" s="6"/>
      <c r="AL60" s="8" t="str">
        <f t="shared" si="5"/>
        <v>{31</v>
      </c>
      <c r="AM60" s="29" t="str">
        <f t="shared" si="6"/>
        <v>ITM_STO</v>
      </c>
      <c r="AN60" s="29" t="str">
        <f t="shared" si="7"/>
        <v>ITM_MAGNITUDE</v>
      </c>
      <c r="AO60" s="66" t="str">
        <f t="shared" si="8"/>
        <v>ITM_ARG</v>
      </c>
      <c r="AP60" s="48" t="str">
        <f>IF(NOT(ISNA(MATCH(AM60,Lookups!E:E,))),VLOOKUP(AM60,Lookups!E:F,2,0),
IF(NOT(ISNA(MATCH(AN60,Lookups!E:E,))),VLOOKUP(AN60,Lookups!E:F,2,0),
IF(NOT(ISNA(MATCH(AO60,Lookups!E:E,))),VLOOKUP(AO60,Lookups!E:F,2,0),"ITM_NULL")))</f>
        <v>ITM_NULL</v>
      </c>
      <c r="AQ60" s="30" t="str">
        <f t="shared" si="9"/>
        <v>ITM_G</v>
      </c>
      <c r="AR60" s="113" t="s">
        <v>358</v>
      </c>
      <c r="AS60" s="118" t="s">
        <v>183</v>
      </c>
      <c r="AT60" s="116" t="s">
        <v>147</v>
      </c>
      <c r="AW60" s="14" t="str">
        <f t="shared" si="14"/>
        <v>{31</v>
      </c>
      <c r="AX60" s="196" t="str" cm="1">
        <f t="array" ref="AX60">SUBSTITUTE(SUBSTITUTE(_xlfn.SWITCH(AM60,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AM60), ".lo", ),"MNU_", "-MNU_")</f>
        <v>ITM_STO</v>
      </c>
      <c r="AY60" s="196" t="str" cm="1">
        <f t="array" ref="AY60">SUBSTITUTE(SUBSTITUTE(_xlfn.SWITCH(AN60,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AN60), ".lo", ),"MNU_", "-MNU_")</f>
        <v>ITM_MAGNITUDE</v>
      </c>
      <c r="AZ60" s="196" t="str" cm="1">
        <f t="array" ref="AZ60">SUBSTITUTE(SUBSTITUTE(_xlfn.SWITCH(AO60,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AO60), ".lo", ),"MNU_", "-MNU_")</f>
        <v>ITM_ARG</v>
      </c>
      <c r="BA60" s="215" t="str" cm="1">
        <f t="array" ref="BA60">SUBSTITUTE(SUBSTITUTE(_xlfn.SWITCH(AP60,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AP60), ".lo", ),"MNU_", "-MNU_")</f>
        <v>ITM_NULL</v>
      </c>
      <c r="BB60" s="196" t="str" cm="1">
        <f t="array" ref="BB60">SUBSTITUTE(SUBSTITUTE(_xlfn.SWITCH(AQ60,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AQ60), ".lo", ),"MNU_", "-MNU_")</f>
        <v>ITM_G</v>
      </c>
      <c r="BC60" s="196" t="str" cm="1">
        <f t="array" ref="BC60">SUBSTITUTE(SUBSTITUTE(_xlfn.SWITCH(AR60,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AR60), ".lo", ),"MNU_", "-MNU_")</f>
        <v>ITM_g</v>
      </c>
      <c r="BD60" s="196" t="str" cm="1">
        <f t="array" ref="BD60">SUBSTITUTE(SUBSTITUTE(_xlfn.SWITCH(AS60,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AS60), ".lo", ),"MNU_", "-MNU_")</f>
        <v>ITM_VERTICAL_BAR</v>
      </c>
      <c r="BE60" s="196" t="str" cm="1">
        <f t="array" ref="BE60">SUBSTITUTE(SUBSTITUTE(_xlfn.SWITCH(AT60,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AT60), ".lo", ),"MNU_", "-MNU_")</f>
        <v>ITM_NULL</v>
      </c>
      <c r="BG60" s="82"/>
      <c r="BI60" s="13" t="str">
        <f t="shared" si="10"/>
        <v xml:space="preserve">  {31,                  ITM_STO,              ITM_MAGNITUDE,        ITM_ARG,              ITM_NULL,             ITM_G,                ITM_g,                ITM_VERTICAL_BAR,     ITM_NULL            },</v>
      </c>
      <c r="BL60" s="47" t="str">
        <f t="shared" si="11"/>
        <v>ITM_g</v>
      </c>
      <c r="BM60" s="47" t="str">
        <f t="shared" si="12"/>
        <v>ITM_VERTICAL_BAR</v>
      </c>
    </row>
    <row r="61" spans="1:65" ht="22" thickBot="1">
      <c r="A61" s="3">
        <v>0.1</v>
      </c>
      <c r="B61" s="3">
        <v>20</v>
      </c>
      <c r="C61" s="226"/>
      <c r="D61" s="228"/>
      <c r="E61" s="229" t="e">
        <f>layout&amp;"."&amp;$B61+E60+E59</f>
        <v>#VALUE!</v>
      </c>
      <c r="G61" s="226"/>
      <c r="H61" s="228"/>
      <c r="I61" s="229" t="e">
        <f>layout&amp;"."&amp;$B61+I60+I59</f>
        <v>#VALUE!</v>
      </c>
      <c r="J61" s="226"/>
      <c r="K61" s="228"/>
      <c r="L61" s="229" t="e">
        <f>layout&amp;"."&amp;$B61+L60+L59</f>
        <v>#VALUE!</v>
      </c>
      <c r="M61" s="226"/>
      <c r="N61" s="228"/>
      <c r="O61" s="229" t="e">
        <f>layout&amp;"."&amp;$B61+O60+O59</f>
        <v>#VALUE!</v>
      </c>
      <c r="P61" s="226"/>
      <c r="Q61" s="228"/>
      <c r="R61" s="229" t="e">
        <f>layout&amp;"."&amp;$B61+R60+R59</f>
        <v>#VALUE!</v>
      </c>
      <c r="S61" s="226"/>
      <c r="T61" s="228"/>
      <c r="U61" s="229" t="e">
        <f>layout&amp;"."&amp;$B61+U60+U59</f>
        <v>#VALUE!</v>
      </c>
      <c r="X61" s="166" t="str">
        <f t="shared" si="1"/>
        <v>C47</v>
      </c>
      <c r="Y61" s="148">
        <v>3</v>
      </c>
      <c r="Z61" s="148">
        <v>2</v>
      </c>
      <c r="AA61" s="151" t="str">
        <f t="shared" si="0"/>
        <v>C47.32</v>
      </c>
      <c r="AB61" s="156" t="s">
        <v>8</v>
      </c>
      <c r="AC61" s="157" t="s">
        <v>63</v>
      </c>
      <c r="AD61" s="158" t="s">
        <v>64</v>
      </c>
      <c r="AE61" s="3"/>
      <c r="AF61" s="51" t="s">
        <v>40</v>
      </c>
      <c r="AG61" s="85" t="b">
        <f t="shared" si="13"/>
        <v>1</v>
      </c>
      <c r="AH61" s="91" t="str">
        <f t="shared" si="2"/>
        <v>h</v>
      </c>
      <c r="AI61" s="92" t="str">
        <f t="shared" si="3"/>
        <v>Delta</v>
      </c>
      <c r="AJ61" s="93" t="str">
        <f t="shared" si="4"/>
        <v>#16</v>
      </c>
      <c r="AK61" s="6"/>
      <c r="AL61" s="8" t="str">
        <f t="shared" si="5"/>
        <v>{32</v>
      </c>
      <c r="AM61" s="29" t="str">
        <f t="shared" si="6"/>
        <v>ITM_RCL</v>
      </c>
      <c r="AN61" s="29" t="str">
        <f t="shared" si="7"/>
        <v>ITM_PC</v>
      </c>
      <c r="AO61" s="66" t="str">
        <f t="shared" si="8"/>
        <v>ITM_DELTAPC</v>
      </c>
      <c r="AP61" s="48" t="str">
        <f>IF(NOT(ISNA(MATCH(AM61,Lookups!E:E,))),VLOOKUP(AM61,Lookups!E:F,2,0),
IF(NOT(ISNA(MATCH(AN61,Lookups!E:E,))),VLOOKUP(AN61,Lookups!E:F,2,0),
IF(NOT(ISNA(MATCH(AO61,Lookups!E:E,))),VLOOKUP(AO61,Lookups!E:F,2,0),"ITM_NULL")))</f>
        <v>ITM_NULL</v>
      </c>
      <c r="AQ61" s="30" t="str">
        <f t="shared" si="9"/>
        <v>ITM_H</v>
      </c>
      <c r="AR61" s="113" t="s">
        <v>359</v>
      </c>
      <c r="AS61" s="118" t="s">
        <v>188</v>
      </c>
      <c r="AT61" s="116" t="s">
        <v>189</v>
      </c>
      <c r="AW61" s="14" t="str">
        <f t="shared" si="14"/>
        <v>{32</v>
      </c>
      <c r="AX61" s="196" t="str" cm="1">
        <f t="array" ref="AX61">SUBSTITUTE(SUBSTITUTE(_xlfn.SWITCH(AM61,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AM61), ".lo", ),"MNU_", "-MNU_")</f>
        <v>ITM_RCL</v>
      </c>
      <c r="AY61" s="196" t="str" cm="1">
        <f t="array" ref="AY61">SUBSTITUTE(SUBSTITUTE(_xlfn.SWITCH(AN61,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AN61), ".lo", ),"MNU_", "-MNU_")</f>
        <v>ITM_PC</v>
      </c>
      <c r="AZ61" s="196" t="str" cm="1">
        <f t="array" ref="AZ61">SUBSTITUTE(SUBSTITUTE(_xlfn.SWITCH(AO61,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AO61), ".lo", ),"MNU_", "-MNU_")</f>
        <v>ITM_DELTAPC</v>
      </c>
      <c r="BA61" s="215" t="str" cm="1">
        <f t="array" ref="BA61">SUBSTITUTE(SUBSTITUTE(_xlfn.SWITCH(AP61,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AP61), ".lo", ),"MNU_", "-MNU_")</f>
        <v>ITM_NULL</v>
      </c>
      <c r="BB61" s="196" t="str" cm="1">
        <f t="array" ref="BB61">SUBSTITUTE(SUBSTITUTE(_xlfn.SWITCH(AQ61,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AQ61), ".lo", ),"MNU_", "-MNU_")</f>
        <v>ITM_H</v>
      </c>
      <c r="BC61" s="196" t="str" cm="1">
        <f t="array" ref="BC61">SUBSTITUTE(SUBSTITUTE(_xlfn.SWITCH(AR61,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AR61), ".lo", ),"MNU_", "-MNU_")</f>
        <v>ITM_h</v>
      </c>
      <c r="BD61" s="196" t="str" cm="1">
        <f t="array" ref="BD61">SUBSTITUTE(SUBSTITUTE(_xlfn.SWITCH(AS61,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AS61), ".lo", ),"MNU_", "-MNU_")</f>
        <v>ITM_DELTA</v>
      </c>
      <c r="BE61" s="196" t="str" cm="1">
        <f t="array" ref="BE61">SUBSTITUTE(SUBSTITUTE(_xlfn.SWITCH(AT61,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AT61), ".lo", ),"MNU_", "-MNU_")</f>
        <v>ITM_HEX</v>
      </c>
      <c r="BG61" s="82"/>
      <c r="BI61" s="13" t="str">
        <f t="shared" si="10"/>
        <v xml:space="preserve">  {32,                  ITM_RCL,              ITM_PC,               ITM_DELTAPC,          ITM_NULL,             ITM_H,                ITM_h,                ITM_DELTA,            ITM_HEX             },</v>
      </c>
      <c r="BL61" s="47" t="str">
        <f t="shared" si="11"/>
        <v>ITM_h</v>
      </c>
      <c r="BM61" s="47" t="str">
        <f t="shared" si="12"/>
        <v>ITM_DELTA</v>
      </c>
    </row>
    <row r="62" spans="1:65" ht="21">
      <c r="A62" s="3"/>
      <c r="B62" s="3"/>
      <c r="C62" s="3">
        <f>2/10</f>
        <v>0.2</v>
      </c>
      <c r="D62" s="3">
        <f>3/10</f>
        <v>0.3</v>
      </c>
      <c r="E62" s="3">
        <f>4/10</f>
        <v>0.4</v>
      </c>
      <c r="F62" s="3"/>
      <c r="G62" s="3">
        <f>2/10</f>
        <v>0.2</v>
      </c>
      <c r="H62" s="3">
        <f>3/10</f>
        <v>0.3</v>
      </c>
      <c r="I62" s="3">
        <f>4/10</f>
        <v>0.4</v>
      </c>
      <c r="J62" s="3">
        <f>2/10</f>
        <v>0.2</v>
      </c>
      <c r="K62" s="3">
        <f>3/10</f>
        <v>0.3</v>
      </c>
      <c r="L62" s="3">
        <f>4/10</f>
        <v>0.4</v>
      </c>
      <c r="M62" s="3">
        <f>2/10</f>
        <v>0.2</v>
      </c>
      <c r="N62" s="3">
        <f>3/10</f>
        <v>0.3</v>
      </c>
      <c r="O62" s="3">
        <f>4/10</f>
        <v>0.4</v>
      </c>
      <c r="P62" s="3">
        <f>2/10</f>
        <v>0.2</v>
      </c>
      <c r="Q62" s="3">
        <f>3/10</f>
        <v>0.3</v>
      </c>
      <c r="R62" s="3">
        <f>4/10</f>
        <v>0.4</v>
      </c>
      <c r="S62" s="3">
        <f>2/10</f>
        <v>0.2</v>
      </c>
      <c r="T62" s="3">
        <f>3/10</f>
        <v>0.3</v>
      </c>
      <c r="U62" s="3">
        <f>4/10</f>
        <v>0.4</v>
      </c>
      <c r="X62" s="166" t="str">
        <f t="shared" si="1"/>
        <v>C47</v>
      </c>
      <c r="Y62" s="148">
        <v>3</v>
      </c>
      <c r="Z62" s="148">
        <v>3</v>
      </c>
      <c r="AA62" s="151" t="str">
        <f t="shared" si="0"/>
        <v>C47.33</v>
      </c>
      <c r="AB62" s="156" t="s">
        <v>9</v>
      </c>
      <c r="AC62" s="157" t="s">
        <v>65</v>
      </c>
      <c r="AD62" s="158" t="s">
        <v>66</v>
      </c>
      <c r="AE62" s="3"/>
      <c r="AF62" s="51" t="s">
        <v>41</v>
      </c>
      <c r="AG62" s="85" t="b">
        <f t="shared" si="13"/>
        <v>1</v>
      </c>
      <c r="AH62" s="91" t="str">
        <f t="shared" si="2"/>
        <v>i</v>
      </c>
      <c r="AI62" s="92" t="str">
        <f t="shared" si="3"/>
        <v>pi</v>
      </c>
      <c r="AJ62" s="93" t="str">
        <f t="shared" si="4"/>
        <v>Reg I</v>
      </c>
      <c r="AK62" s="6"/>
      <c r="AL62" s="8" t="str">
        <f t="shared" si="5"/>
        <v>{33</v>
      </c>
      <c r="AM62" s="29" t="str">
        <f t="shared" si="6"/>
        <v>ITM_Rdown</v>
      </c>
      <c r="AN62" s="66" t="str">
        <f t="shared" si="7"/>
        <v>ITM_CONSTpi</v>
      </c>
      <c r="AO62" s="29" t="str">
        <f t="shared" si="8"/>
        <v>ITM_XTHROOT</v>
      </c>
      <c r="AP62" s="48" t="str">
        <f>IF(NOT(ISNA(MATCH(AM62,Lookups!E:E,))),VLOOKUP(AM62,Lookups!E:F,2,0),
IF(NOT(ISNA(MATCH(AN62,Lookups!E:E,))),VLOOKUP(AN62,Lookups!E:F,2,0),
IF(NOT(ISNA(MATCH(AO62,Lookups!E:E,))),VLOOKUP(AO62,Lookups!E:F,2,0),"ITM_NULL")))</f>
        <v>ITM_NULL</v>
      </c>
      <c r="AQ62" s="30" t="str">
        <f t="shared" si="9"/>
        <v>ITM_I</v>
      </c>
      <c r="AR62" s="113" t="s">
        <v>360</v>
      </c>
      <c r="AS62" s="118" t="s">
        <v>414</v>
      </c>
      <c r="AT62" s="115" t="s">
        <v>194</v>
      </c>
      <c r="AW62" s="14" t="str">
        <f t="shared" si="14"/>
        <v>{33</v>
      </c>
      <c r="AX62" s="196" t="str" cm="1">
        <f t="array" ref="AX62">SUBSTITUTE(SUBSTITUTE(_xlfn.SWITCH(AM62,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AM62), ".lo", ),"MNU_", "-MNU_")</f>
        <v>ITM_Rdown</v>
      </c>
      <c r="AY62" s="196" t="str" cm="1">
        <f t="array" ref="AY62">SUBSTITUTE(SUBSTITUTE(_xlfn.SWITCH(AN62,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AN62), ".lo", ),"MNU_", "-MNU_")</f>
        <v>ITM_CONSTpi</v>
      </c>
      <c r="AZ62" s="196" t="str" cm="1">
        <f t="array" ref="AZ62">SUBSTITUTE(SUBSTITUTE(_xlfn.SWITCH(AO62,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AO62), ".lo", ),"MNU_", "-MNU_")</f>
        <v>ITM_XTHROOT</v>
      </c>
      <c r="BA62" s="215" t="str" cm="1">
        <f t="array" ref="BA62">SUBSTITUTE(SUBSTITUTE(_xlfn.SWITCH(AP62,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AP62), ".lo", ),"MNU_", "-MNU_")</f>
        <v>ITM_NULL</v>
      </c>
      <c r="BB62" s="196" t="str" cm="1">
        <f t="array" ref="BB62">SUBSTITUTE(SUBSTITUTE(_xlfn.SWITCH(AQ62,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AQ62), ".lo", ),"MNU_", "-MNU_")</f>
        <v>ITM_I</v>
      </c>
      <c r="BC62" s="196" t="str" cm="1">
        <f t="array" ref="BC62">SUBSTITUTE(SUBSTITUTE(_xlfn.SWITCH(AR62,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AR62), ".lo", ),"MNU_", "-MNU_")</f>
        <v>ITM_i</v>
      </c>
      <c r="BD62" s="196" t="str" cm="1">
        <f t="array" ref="BD62">SUBSTITUTE(SUBSTITUTE(_xlfn.SWITCH(AS62,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AS62), ".lo", ),"MNU_", "-MNU_")</f>
        <v>ITM_pi</v>
      </c>
      <c r="BE62" s="196" t="str" cm="1">
        <f t="array" ref="BE62">SUBSTITUTE(SUBSTITUTE(_xlfn.SWITCH(AT62,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AT62), ".lo", ),"MNU_", "-MNU_")</f>
        <v>ITM_REG_I</v>
      </c>
      <c r="BG62" s="82"/>
      <c r="BI62" s="13" t="str">
        <f t="shared" si="10"/>
        <v xml:space="preserve">  {33,                  ITM_Rdown,            ITM_CONSTpi,          ITM_XTHROOT,          ITM_NULL,             ITM_I,                ITM_i,                ITM_pi,               ITM_REG_I           },</v>
      </c>
      <c r="BL62" s="47" t="str">
        <f t="shared" si="11"/>
        <v>ITM_i</v>
      </c>
      <c r="BM62" s="47" t="str">
        <f t="shared" si="12"/>
        <v>ITM_pi</v>
      </c>
    </row>
    <row r="63" spans="1:65" ht="21">
      <c r="A63" s="3"/>
      <c r="B63" s="3"/>
      <c r="C63" s="3">
        <v>1</v>
      </c>
      <c r="D63" s="3">
        <v>1</v>
      </c>
      <c r="E63" s="3">
        <v>1</v>
      </c>
      <c r="F63" s="3"/>
      <c r="G63" s="3">
        <v>2</v>
      </c>
      <c r="H63" s="3">
        <v>2</v>
      </c>
      <c r="I63" s="3">
        <v>2</v>
      </c>
      <c r="J63" s="3">
        <v>3</v>
      </c>
      <c r="K63" s="3">
        <v>3</v>
      </c>
      <c r="L63" s="3">
        <v>3</v>
      </c>
      <c r="M63" s="3">
        <v>4</v>
      </c>
      <c r="N63" s="3">
        <v>4</v>
      </c>
      <c r="O63" s="3">
        <v>4</v>
      </c>
      <c r="P63" s="3">
        <v>5</v>
      </c>
      <c r="Q63" s="3">
        <v>5</v>
      </c>
      <c r="R63" s="3">
        <v>5</v>
      </c>
      <c r="S63" s="3">
        <v>6</v>
      </c>
      <c r="T63" s="3">
        <v>6</v>
      </c>
      <c r="U63" s="3">
        <v>6</v>
      </c>
      <c r="X63" s="166" t="str">
        <f t="shared" si="1"/>
        <v>C47</v>
      </c>
      <c r="Y63" s="148">
        <v>3</v>
      </c>
      <c r="Z63" s="148">
        <v>4</v>
      </c>
      <c r="AA63" s="151" t="str">
        <f t="shared" si="0"/>
        <v>C47.34</v>
      </c>
      <c r="AB63" s="156" t="s">
        <v>10</v>
      </c>
      <c r="AC63" s="157" t="s">
        <v>67</v>
      </c>
      <c r="AD63" s="158" t="s">
        <v>348</v>
      </c>
      <c r="AE63" s="3"/>
      <c r="AF63" s="51" t="s">
        <v>42</v>
      </c>
      <c r="AG63" s="85" t="b">
        <f t="shared" si="13"/>
        <v>1</v>
      </c>
      <c r="AH63" s="91" t="str">
        <f t="shared" si="2"/>
        <v>j</v>
      </c>
      <c r="AI63" s="92" t="str">
        <f t="shared" si="3"/>
        <v>SIN</v>
      </c>
      <c r="AJ63" s="93" t="str">
        <f t="shared" si="4"/>
        <v>Reg J</v>
      </c>
      <c r="AK63" s="6"/>
      <c r="AL63" s="8" t="str">
        <f t="shared" si="5"/>
        <v>{34</v>
      </c>
      <c r="AM63" s="29" t="str">
        <f t="shared" si="6"/>
        <v>ITM_sin</v>
      </c>
      <c r="AN63" s="29" t="str">
        <f t="shared" si="7"/>
        <v>ITM_arcsin</v>
      </c>
      <c r="AO63" s="29" t="str">
        <f t="shared" si="8"/>
        <v>ITM_op_j</v>
      </c>
      <c r="AP63" s="48" t="str">
        <f>IF(NOT(ISNA(MATCH(AM63,Lookups!E:E,))),VLOOKUP(AM63,Lookups!E:F,2,0),
IF(NOT(ISNA(MATCH(AN63,Lookups!E:E,))),VLOOKUP(AN63,Lookups!E:F,2,0),
IF(NOT(ISNA(MATCH(AO63,Lookups!E:E,))),VLOOKUP(AO63,Lookups!E:F,2,0),"ITM_NULL")))</f>
        <v>ITM_NULL</v>
      </c>
      <c r="AQ63" s="30" t="str">
        <f t="shared" si="9"/>
        <v>ITM_J</v>
      </c>
      <c r="AR63" s="113" t="s">
        <v>361</v>
      </c>
      <c r="AS63" s="114" t="s">
        <v>199</v>
      </c>
      <c r="AT63" s="115" t="s">
        <v>200</v>
      </c>
      <c r="AW63" s="14" t="str">
        <f t="shared" si="14"/>
        <v>{34</v>
      </c>
      <c r="AX63" s="196" t="str" cm="1">
        <f t="array" ref="AX63">SUBSTITUTE(SUBSTITUTE(_xlfn.SWITCH(AM63,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AM63), ".lo", ),"MNU_", "-MNU_")</f>
        <v>ITM_sin</v>
      </c>
      <c r="AY63" s="196" t="str" cm="1">
        <f t="array" ref="AY63">SUBSTITUTE(SUBSTITUTE(_xlfn.SWITCH(AN63,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AN63), ".lo", ),"MNU_", "-MNU_")</f>
        <v>ITM_arcsin</v>
      </c>
      <c r="AZ63" s="196" t="str" cm="1">
        <f t="array" ref="AZ63">SUBSTITUTE(SUBSTITUTE(_xlfn.SWITCH(AO63,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AO63), ".lo", ),"MNU_", "-MNU_")</f>
        <v>ITM_op_j</v>
      </c>
      <c r="BA63" s="215" t="str" cm="1">
        <f t="array" ref="BA63">SUBSTITUTE(SUBSTITUTE(_xlfn.SWITCH(AP63,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AP63), ".lo", ),"MNU_", "-MNU_")</f>
        <v>ITM_NULL</v>
      </c>
      <c r="BB63" s="196" t="str" cm="1">
        <f t="array" ref="BB63">SUBSTITUTE(SUBSTITUTE(_xlfn.SWITCH(AQ63,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AQ63), ".lo", ),"MNU_", "-MNU_")</f>
        <v>ITM_J</v>
      </c>
      <c r="BC63" s="196" t="str" cm="1">
        <f t="array" ref="BC63">SUBSTITUTE(SUBSTITUTE(_xlfn.SWITCH(AR63,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AR63), ".lo", ),"MNU_", "-MNU_")</f>
        <v>ITM_j</v>
      </c>
      <c r="BD63" s="196" t="str" cm="1">
        <f t="array" ref="BD63">SUBSTITUTE(SUBSTITUTE(_xlfn.SWITCH(AS63,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AS63), ".lo", ),"MNU_", "-MNU_")</f>
        <v>ITM_SIN_SIGN</v>
      </c>
      <c r="BE63" s="196" t="str" cm="1">
        <f t="array" ref="BE63">SUBSTITUTE(SUBSTITUTE(_xlfn.SWITCH(AT63,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AT63), ".lo", ),"MNU_", "-MNU_")</f>
        <v>ITM_REG_J</v>
      </c>
      <c r="BG63" s="82"/>
      <c r="BI63" s="13" t="str">
        <f t="shared" si="10"/>
        <v xml:space="preserve">  {34,                  ITM_sin,              ITM_arcsin,           ITM_op_j,             ITM_NULL,             ITM_J,                ITM_j,                ITM_SIN_SIGN,         ITM_REG_J           },</v>
      </c>
      <c r="BL63" s="47" t="str">
        <f t="shared" si="11"/>
        <v>ITM_j</v>
      </c>
      <c r="BM63" s="47" t="str">
        <f t="shared" si="12"/>
        <v>ITM_SIN_SIGN</v>
      </c>
    </row>
    <row r="64" spans="1:65" ht="22" thickBot="1">
      <c r="A64" s="3"/>
      <c r="B64" s="3">
        <v>30</v>
      </c>
      <c r="C64" s="4" t="str">
        <f>layout&amp;"."&amp;$B64+C63+C62</f>
        <v>C47.31,2</v>
      </c>
      <c r="D64" s="4" t="str">
        <f>layout&amp;"."&amp;$B64+D63+D62</f>
        <v>C47.31,3</v>
      </c>
      <c r="G64" s="4" t="str">
        <f>layout&amp;"."&amp;$B64+G63+G62</f>
        <v>C47.32,2</v>
      </c>
      <c r="H64" s="4" t="str">
        <f>layout&amp;"."&amp;$B64+H63+H62</f>
        <v>C47.32,3</v>
      </c>
      <c r="J64" s="4" t="str">
        <f>layout&amp;"."&amp;$B64+J63+J62</f>
        <v>C47.33,2</v>
      </c>
      <c r="K64" s="4" t="str">
        <f>layout&amp;"."&amp;$B64+K63+K62</f>
        <v>C47.33,3</v>
      </c>
      <c r="M64" s="4" t="str">
        <f>layout&amp;"."&amp;$B64+M63+M62</f>
        <v>C47.34,2</v>
      </c>
      <c r="N64" s="4" t="str">
        <f>layout&amp;"."&amp;$B64+N63+N62</f>
        <v>C47.34,3</v>
      </c>
      <c r="P64" s="4" t="str">
        <f>layout&amp;"."&amp;$B64+P63+P62</f>
        <v>C47.35,2</v>
      </c>
      <c r="Q64" s="4" t="str">
        <f>layout&amp;"."&amp;$B64+Q63+Q62</f>
        <v>C47.35,3</v>
      </c>
      <c r="S64" s="4" t="str">
        <f>layout&amp;"."&amp;$B64+S63+S62</f>
        <v>C47.36,2</v>
      </c>
      <c r="T64" s="4" t="str">
        <f>layout&amp;"."&amp;$B64+T63+T62</f>
        <v>C47.36,3</v>
      </c>
      <c r="X64" s="166" t="str">
        <f t="shared" si="1"/>
        <v>C47</v>
      </c>
      <c r="Y64" s="148">
        <v>3</v>
      </c>
      <c r="Z64" s="148">
        <v>5</v>
      </c>
      <c r="AA64" s="151" t="str">
        <f t="shared" si="0"/>
        <v>C47.35</v>
      </c>
      <c r="AB64" s="156" t="s">
        <v>11</v>
      </c>
      <c r="AC64" s="157" t="s">
        <v>69</v>
      </c>
      <c r="AD64" s="158" t="s">
        <v>133</v>
      </c>
      <c r="AE64" s="3"/>
      <c r="AF64" s="51" t="s">
        <v>43</v>
      </c>
      <c r="AG64" s="85" t="b">
        <f t="shared" si="13"/>
        <v>1</v>
      </c>
      <c r="AH64" s="91" t="str">
        <f t="shared" si="2"/>
        <v>k</v>
      </c>
      <c r="AI64" s="92" t="str">
        <f t="shared" si="3"/>
        <v>COS</v>
      </c>
      <c r="AJ64" s="93" t="str">
        <f t="shared" si="4"/>
        <v>Reg K</v>
      </c>
      <c r="AK64" s="6"/>
      <c r="AL64" s="8" t="str">
        <f t="shared" si="5"/>
        <v>{35</v>
      </c>
      <c r="AM64" s="29" t="str">
        <f t="shared" si="6"/>
        <v>ITM_cos</v>
      </c>
      <c r="AN64" s="29" t="str">
        <f t="shared" si="7"/>
        <v>ITM_arccos</v>
      </c>
      <c r="AO64" s="29" t="str">
        <f t="shared" si="8"/>
        <v>ITM_toREC2</v>
      </c>
      <c r="AP64" s="48" t="str">
        <f>IF(NOT(ISNA(MATCH(AM64,Lookups!E:E,))),VLOOKUP(AM64,Lookups!E:F,2,0),
IF(NOT(ISNA(MATCH(AN64,Lookups!E:E,))),VLOOKUP(AN64,Lookups!E:F,2,0),
IF(NOT(ISNA(MATCH(AO64,Lookups!E:E,))),VLOOKUP(AO64,Lookups!E:F,2,0),"ITM_NULL")))</f>
        <v>ITM_NULL</v>
      </c>
      <c r="AQ64" s="30" t="str">
        <f t="shared" si="9"/>
        <v>ITM_K</v>
      </c>
      <c r="AR64" s="113" t="s">
        <v>362</v>
      </c>
      <c r="AS64" s="114" t="s">
        <v>205</v>
      </c>
      <c r="AT64" s="115" t="s">
        <v>206</v>
      </c>
      <c r="AW64" s="14" t="str">
        <f t="shared" si="14"/>
        <v>{35</v>
      </c>
      <c r="AX64" s="196" t="str" cm="1">
        <f t="array" ref="AX64">SUBSTITUTE(SUBSTITUTE(_xlfn.SWITCH(AM64,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AM64), ".lo", ),"MNU_", "-MNU_")</f>
        <v>ITM_cos</v>
      </c>
      <c r="AY64" s="196" t="str" cm="1">
        <f t="array" ref="AY64">SUBSTITUTE(SUBSTITUTE(_xlfn.SWITCH(AN64,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AN64), ".lo", ),"MNU_", "-MNU_")</f>
        <v>ITM_arccos</v>
      </c>
      <c r="AZ64" s="196" t="str" cm="1">
        <f t="array" ref="AZ64">SUBSTITUTE(SUBSTITUTE(_xlfn.SWITCH(AO64,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AO64), ".lo", ),"MNU_", "-MNU_")</f>
        <v>ITM_toREC2</v>
      </c>
      <c r="BA64" s="215" t="str" cm="1">
        <f t="array" ref="BA64">SUBSTITUTE(SUBSTITUTE(_xlfn.SWITCH(AP64,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AP64), ".lo", ),"MNU_", "-MNU_")</f>
        <v>ITM_NULL</v>
      </c>
      <c r="BB64" s="196" t="str" cm="1">
        <f t="array" ref="BB64">SUBSTITUTE(SUBSTITUTE(_xlfn.SWITCH(AQ64,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AQ64), ".lo", ),"MNU_", "-MNU_")</f>
        <v>ITM_K</v>
      </c>
      <c r="BC64" s="196" t="str" cm="1">
        <f t="array" ref="BC64">SUBSTITUTE(SUBSTITUTE(_xlfn.SWITCH(AR64,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AR64), ".lo", ),"MNU_", "-MNU_")</f>
        <v>ITM_k</v>
      </c>
      <c r="BD64" s="196" t="str" cm="1">
        <f t="array" ref="BD64">SUBSTITUTE(SUBSTITUTE(_xlfn.SWITCH(AS64,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AS64), ".lo", ),"MNU_", "-MNU_")</f>
        <v>ITM_COS_SIGN</v>
      </c>
      <c r="BE64" s="196" t="str" cm="1">
        <f t="array" ref="BE64">SUBSTITUTE(SUBSTITUTE(_xlfn.SWITCH(AT64,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AT64), ".lo", ),"MNU_", "-MNU_")</f>
        <v>ITM_REG_K</v>
      </c>
      <c r="BG64" s="82"/>
      <c r="BI64" s="13" t="str">
        <f t="shared" si="10"/>
        <v xml:space="preserve">  {35,                  ITM_cos,              ITM_arccos,           ITM_toREC2,           ITM_NULL,             ITM_K,                ITM_k,                ITM_COS_SIGN,         ITM_REG_K           },</v>
      </c>
      <c r="BL64" s="47" t="str">
        <f t="shared" si="11"/>
        <v>ITM_k</v>
      </c>
      <c r="BM64" s="47" t="str">
        <f t="shared" si="12"/>
        <v>ITM_COS_SIGN</v>
      </c>
    </row>
    <row r="65" spans="1:65" ht="21">
      <c r="A65" s="3">
        <v>0.1</v>
      </c>
      <c r="B65" s="3">
        <v>30</v>
      </c>
      <c r="C65" s="220" t="str">
        <f>layout&amp;"."&amp;$B67+C63+$A65</f>
        <v>C47.31,1</v>
      </c>
      <c r="D65" s="222"/>
      <c r="E65" s="229" t="str">
        <f>layout&amp;"."&amp;$B65+E63+E62</f>
        <v>C47.31,4</v>
      </c>
      <c r="G65" s="220" t="str">
        <f>layout&amp;"."&amp;$B67+G63+$A65</f>
        <v>C47.32,1</v>
      </c>
      <c r="H65" s="222"/>
      <c r="I65" s="229" t="str">
        <f>layout&amp;"."&amp;$B65+I63+I62</f>
        <v>C47.32,4</v>
      </c>
      <c r="J65" s="220" t="str">
        <f>layout&amp;"."&amp;$B67+J63+$A65</f>
        <v>C47.33,1</v>
      </c>
      <c r="K65" s="222"/>
      <c r="L65" s="229" t="str">
        <f>layout&amp;"."&amp;$B65+L63+L62</f>
        <v>C47.33,4</v>
      </c>
      <c r="M65" s="220" t="str">
        <f>layout&amp;"."&amp;$B67+M63+$A65</f>
        <v>C47.34,1</v>
      </c>
      <c r="N65" s="222"/>
      <c r="O65" s="229" t="str">
        <f>layout&amp;"."&amp;$B65+O63+O62</f>
        <v>C47.34,4</v>
      </c>
      <c r="P65" s="220" t="str">
        <f>layout&amp;"."&amp;$B67+P63+$A65</f>
        <v>C47.35,1</v>
      </c>
      <c r="Q65" s="222"/>
      <c r="R65" s="229" t="str">
        <f>layout&amp;"."&amp;$B65+R63+R62</f>
        <v>C47.35,4</v>
      </c>
      <c r="S65" s="220" t="str">
        <f>layout&amp;"."&amp;$B67+S63+$A65</f>
        <v>C47.36,1</v>
      </c>
      <c r="T65" s="222"/>
      <c r="U65" s="229" t="str">
        <f>layout&amp;"."&amp;$B65+U63+U62</f>
        <v>C47.36,4</v>
      </c>
      <c r="X65" s="166" t="str">
        <f t="shared" si="1"/>
        <v>C47</v>
      </c>
      <c r="Y65" s="148">
        <v>3</v>
      </c>
      <c r="Z65" s="148">
        <v>6</v>
      </c>
      <c r="AA65" s="151" t="str">
        <f t="shared" si="0"/>
        <v>C47.36</v>
      </c>
      <c r="AB65" s="156" t="s">
        <v>12</v>
      </c>
      <c r="AC65" s="157" t="s">
        <v>71</v>
      </c>
      <c r="AD65" s="158" t="s">
        <v>134</v>
      </c>
      <c r="AE65" s="3"/>
      <c r="AF65" s="51" t="s">
        <v>44</v>
      </c>
      <c r="AG65" s="85" t="b">
        <f t="shared" si="13"/>
        <v>1</v>
      </c>
      <c r="AH65" s="91" t="str">
        <f t="shared" si="2"/>
        <v>l</v>
      </c>
      <c r="AI65" s="92" t="str">
        <f t="shared" si="3"/>
        <v>TAN</v>
      </c>
      <c r="AJ65" s="93" t="str">
        <f t="shared" si="4"/>
        <v>Reg L</v>
      </c>
      <c r="AK65" s="6"/>
      <c r="AL65" s="8" t="str">
        <f t="shared" si="5"/>
        <v>{36</v>
      </c>
      <c r="AM65" s="29" t="str">
        <f t="shared" si="6"/>
        <v>ITM_tan</v>
      </c>
      <c r="AN65" s="29" t="str">
        <f t="shared" si="7"/>
        <v>ITM_arctan</v>
      </c>
      <c r="AO65" s="29" t="str">
        <f t="shared" si="8"/>
        <v>ITM_toPOL2</v>
      </c>
      <c r="AP65" s="48" t="str">
        <f>IF(NOT(ISNA(MATCH(AM65,Lookups!E:E,))),VLOOKUP(AM65,Lookups!E:F,2,0),
IF(NOT(ISNA(MATCH(AN65,Lookups!E:E,))),VLOOKUP(AN65,Lookups!E:F,2,0),
IF(NOT(ISNA(MATCH(AO65,Lookups!E:E,))),VLOOKUP(AO65,Lookups!E:F,2,0),"ITM_NULL")))</f>
        <v>ITM_NULL</v>
      </c>
      <c r="AQ65" s="30" t="str">
        <f t="shared" si="9"/>
        <v>ITM_L</v>
      </c>
      <c r="AR65" s="113" t="s">
        <v>363</v>
      </c>
      <c r="AS65" s="114" t="s">
        <v>211</v>
      </c>
      <c r="AT65" s="115" t="s">
        <v>212</v>
      </c>
      <c r="AW65" s="14" t="str">
        <f t="shared" si="14"/>
        <v>{36</v>
      </c>
      <c r="AX65" s="196" t="str" cm="1">
        <f t="array" ref="AX65">SUBSTITUTE(SUBSTITUTE(_xlfn.SWITCH(AM65,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AM65), ".lo", ),"MNU_", "-MNU_")</f>
        <v>ITM_tan</v>
      </c>
      <c r="AY65" s="196" t="str" cm="1">
        <f t="array" ref="AY65">SUBSTITUTE(SUBSTITUTE(_xlfn.SWITCH(AN65,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AN65), ".lo", ),"MNU_", "-MNU_")</f>
        <v>ITM_arctan</v>
      </c>
      <c r="AZ65" s="196" t="str" cm="1">
        <f t="array" ref="AZ65">SUBSTITUTE(SUBSTITUTE(_xlfn.SWITCH(AO65,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AO65), ".lo", ),"MNU_", "-MNU_")</f>
        <v>ITM_toPOL2</v>
      </c>
      <c r="BA65" s="215" t="str" cm="1">
        <f t="array" ref="BA65">SUBSTITUTE(SUBSTITUTE(_xlfn.SWITCH(AP65,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AP65), ".lo", ),"MNU_", "-MNU_")</f>
        <v>ITM_NULL</v>
      </c>
      <c r="BB65" s="196" t="str" cm="1">
        <f t="array" ref="BB65">SUBSTITUTE(SUBSTITUTE(_xlfn.SWITCH(AQ65,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AQ65), ".lo", ),"MNU_", "-MNU_")</f>
        <v>ITM_L</v>
      </c>
      <c r="BC65" s="196" t="str" cm="1">
        <f t="array" ref="BC65">SUBSTITUTE(SUBSTITUTE(_xlfn.SWITCH(AR65,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AR65), ".lo", ),"MNU_", "-MNU_")</f>
        <v>ITM_l</v>
      </c>
      <c r="BD65" s="196" t="str" cm="1">
        <f t="array" ref="BD65">SUBSTITUTE(SUBSTITUTE(_xlfn.SWITCH(AS65,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AS65), ".lo", ),"MNU_", "-MNU_")</f>
        <v>ITM_TAN_SIGN</v>
      </c>
      <c r="BE65" s="196" t="str" cm="1">
        <f t="array" ref="BE65">SUBSTITUTE(SUBSTITUTE(_xlfn.SWITCH(AT65,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AT65), ".lo", ),"MNU_", "-MNU_")</f>
        <v>ITM_REG_L</v>
      </c>
      <c r="BG65" s="82"/>
      <c r="BI65" s="13" t="str">
        <f t="shared" si="10"/>
        <v xml:space="preserve">  {36,                  ITM_tan,              ITM_arctan,           ITM_toPOL2,           ITM_NULL,             ITM_L,                ITM_l,                ITM_TAN_SIGN,         ITM_REG_L           },</v>
      </c>
      <c r="BL65" s="47" t="str">
        <f t="shared" si="11"/>
        <v>ITM_l</v>
      </c>
      <c r="BM65" s="47" t="str">
        <f t="shared" si="12"/>
        <v>ITM_TAN_SIGN</v>
      </c>
    </row>
    <row r="66" spans="1:65" ht="21">
      <c r="A66" s="3">
        <v>0.1</v>
      </c>
      <c r="B66" s="3">
        <v>30</v>
      </c>
      <c r="C66" s="223"/>
      <c r="D66" s="225"/>
      <c r="E66" s="229" t="e">
        <f>layout&amp;"."&amp;$B66+E65+E64</f>
        <v>#VALUE!</v>
      </c>
      <c r="G66" s="223"/>
      <c r="H66" s="225"/>
      <c r="I66" s="229" t="e">
        <f>layout&amp;"."&amp;$B66+I65+I64</f>
        <v>#VALUE!</v>
      </c>
      <c r="J66" s="223"/>
      <c r="K66" s="225"/>
      <c r="L66" s="229" t="e">
        <f>layout&amp;"."&amp;$B66+L65+L64</f>
        <v>#VALUE!</v>
      </c>
      <c r="M66" s="223"/>
      <c r="N66" s="225"/>
      <c r="O66" s="229" t="e">
        <f>layout&amp;"."&amp;$B66+O65+O64</f>
        <v>#VALUE!</v>
      </c>
      <c r="P66" s="223"/>
      <c r="Q66" s="225"/>
      <c r="R66" s="229" t="e">
        <f>layout&amp;"."&amp;$B66+R65+R64</f>
        <v>#VALUE!</v>
      </c>
      <c r="S66" s="223"/>
      <c r="T66" s="225"/>
      <c r="U66" s="229" t="e">
        <f>layout&amp;"."&amp;$B66+U65+U64</f>
        <v>#VALUE!</v>
      </c>
      <c r="X66" s="166" t="str">
        <f t="shared" si="1"/>
        <v>C47</v>
      </c>
      <c r="Y66" s="145">
        <v>4</v>
      </c>
      <c r="Z66" s="145">
        <v>1</v>
      </c>
      <c r="AA66" s="151" t="str">
        <f t="shared" si="0"/>
        <v>C47.41</v>
      </c>
      <c r="AB66" s="156" t="s">
        <v>13</v>
      </c>
      <c r="AC66" s="157" t="s">
        <v>73</v>
      </c>
      <c r="AD66" s="158" t="s">
        <v>97</v>
      </c>
      <c r="AE66" s="3"/>
      <c r="AF66" s="51" t="s">
        <v>13</v>
      </c>
      <c r="AG66" s="85" t="b">
        <f t="shared" si="13"/>
        <v>0</v>
      </c>
      <c r="AH66" s="91" t="str">
        <f t="shared" si="2"/>
        <v>X.SWAP</v>
      </c>
      <c r="AI66" s="92" t="str">
        <f t="shared" si="3"/>
        <v>a.PARSE</v>
      </c>
      <c r="AJ66" s="93" t="str">
        <f t="shared" si="4"/>
        <v>ENTER</v>
      </c>
      <c r="AK66" s="6"/>
      <c r="AL66" s="8" t="str">
        <f t="shared" si="5"/>
        <v>{41</v>
      </c>
      <c r="AM66" s="29" t="str">
        <f t="shared" si="6"/>
        <v>ITM_ENTER</v>
      </c>
      <c r="AN66" s="29" t="str">
        <f t="shared" si="7"/>
        <v>KEY_COMPLEX</v>
      </c>
      <c r="AO66" s="29" t="str">
        <f t="shared" si="8"/>
        <v>MNU_CPX</v>
      </c>
      <c r="AP66" s="48" t="str">
        <f>IF(NOT(ISNA(MATCH(AM66,Lookups!E:E,))),VLOOKUP(AM66,Lookups!E:F,2,0),
IF(NOT(ISNA(MATCH(AN66,Lookups!E:E,))),VLOOKUP(AN66,Lookups!E:F,2,0),
IF(NOT(ISNA(MATCH(AO66,Lookups!E:E,))),VLOOKUP(AO66,Lookups!E:F,2,0),"ITM_NULL")))</f>
        <v>ITM_ENTER</v>
      </c>
      <c r="AQ66" s="30" t="str">
        <f t="shared" si="9"/>
        <v>ITM_ENTER</v>
      </c>
      <c r="AR66" s="119" t="s">
        <v>347</v>
      </c>
      <c r="AS66" s="114" t="s">
        <v>215</v>
      </c>
      <c r="AT66" s="117" t="s">
        <v>213</v>
      </c>
      <c r="AW66" s="14" t="str">
        <f t="shared" si="14"/>
        <v>{41</v>
      </c>
      <c r="AX66" s="196" t="str" cm="1">
        <f t="array" ref="AX66">SUBSTITUTE(SUBSTITUTE(_xlfn.SWITCH(AM66,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AM66), ".lo", ),"MNU_", "-MNU_")</f>
        <v>ITM_ENTER</v>
      </c>
      <c r="AY66" s="196" t="str" cm="1">
        <f t="array" ref="AY66">SUBSTITUTE(SUBSTITUTE(_xlfn.SWITCH(AN66,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AN66), ".lo", ),"MNU_", "-MNU_")</f>
        <v>KEY_COMPLEX</v>
      </c>
      <c r="AZ66" s="196" t="str" cm="1">
        <f t="array" ref="AZ66">SUBSTITUTE(SUBSTITUTE(_xlfn.SWITCH(AO66,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AO66), ".lo", ),"MNU_", "-MNU_")</f>
        <v>-MNU_CPX</v>
      </c>
      <c r="BA66" s="215" t="str" cm="1">
        <f t="array" ref="BA66">SUBSTITUTE(SUBSTITUTE(_xlfn.SWITCH(AP66,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AP66), ".lo", ),"MNU_", "-MNU_")</f>
        <v>ITM_ENTER</v>
      </c>
      <c r="BB66" s="196" t="str" cm="1">
        <f t="array" ref="BB66">SUBSTITUTE(SUBSTITUTE(_xlfn.SWITCH(AQ66,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AQ66), ".lo", ),"MNU_", "-MNU_")</f>
        <v>ITM_ENTER</v>
      </c>
      <c r="BC66" s="196" t="str" cm="1">
        <f t="array" ref="BC66">SUBSTITUTE(SUBSTITUTE(_xlfn.SWITCH(AR66,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AR66), ".lo", ),"MNU_", "-MNU_")</f>
        <v>ITM_XSWAP</v>
      </c>
      <c r="BD66" s="196" t="str" cm="1">
        <f t="array" ref="BD66">SUBSTITUTE(SUBSTITUTE(_xlfn.SWITCH(AS66,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AS66), ".lo", ),"MNU_", "-MNU_")</f>
        <v>ITM_XPARSE</v>
      </c>
      <c r="BE66" s="196" t="str" cm="1">
        <f t="array" ref="BE66">SUBSTITUTE(SUBSTITUTE(_xlfn.SWITCH(AT66,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AT66), ".lo", ),"MNU_", "-MNU_")</f>
        <v>ITM_ENTER</v>
      </c>
      <c r="BG66" s="82"/>
      <c r="BI66" s="13" t="str">
        <f t="shared" si="10"/>
        <v xml:space="preserve">  {41,                  ITM_ENTER,            KEY_COMPLEX,          -MNU_CPX,             ITM_ENTER,            ITM_ENTER,            ITM_XSWAP,            ITM_XPARSE,           ITM_ENTER           },</v>
      </c>
      <c r="BL66" s="47" t="str">
        <f t="shared" si="11"/>
        <v>ITM_XSWAP</v>
      </c>
      <c r="BM66" s="47" t="str">
        <f t="shared" si="12"/>
        <v>ITM_XPARSE</v>
      </c>
    </row>
    <row r="67" spans="1:65" ht="22" thickBot="1">
      <c r="A67" s="3">
        <v>0.1</v>
      </c>
      <c r="B67" s="3">
        <v>30</v>
      </c>
      <c r="C67" s="226"/>
      <c r="D67" s="228"/>
      <c r="E67" s="229" t="e">
        <f>layout&amp;"."&amp;$B67+E66+E65</f>
        <v>#VALUE!</v>
      </c>
      <c r="G67" s="226"/>
      <c r="H67" s="228"/>
      <c r="I67" s="229" t="e">
        <f>layout&amp;"."&amp;$B67+I66+I65</f>
        <v>#VALUE!</v>
      </c>
      <c r="J67" s="226"/>
      <c r="K67" s="228"/>
      <c r="L67" s="229" t="e">
        <f>layout&amp;"."&amp;$B67+L66+L65</f>
        <v>#VALUE!</v>
      </c>
      <c r="M67" s="226"/>
      <c r="N67" s="228"/>
      <c r="O67" s="229" t="e">
        <f>layout&amp;"."&amp;$B67+O66+O65</f>
        <v>#VALUE!</v>
      </c>
      <c r="P67" s="226"/>
      <c r="Q67" s="228"/>
      <c r="R67" s="229" t="e">
        <f>layout&amp;"."&amp;$B67+R66+R65</f>
        <v>#VALUE!</v>
      </c>
      <c r="S67" s="226"/>
      <c r="T67" s="228"/>
      <c r="U67" s="229" t="e">
        <f>layout&amp;"."&amp;$B67+U66+U65</f>
        <v>#VALUE!</v>
      </c>
      <c r="X67" s="166" t="str">
        <f t="shared" si="1"/>
        <v>C47</v>
      </c>
      <c r="Y67" s="148">
        <v>4</v>
      </c>
      <c r="Z67" s="148">
        <v>2</v>
      </c>
      <c r="AA67" s="151" t="str">
        <f t="shared" si="0"/>
        <v>C47.42</v>
      </c>
      <c r="AB67" s="156" t="s">
        <v>131</v>
      </c>
      <c r="AC67" s="157" t="s">
        <v>74</v>
      </c>
      <c r="AD67" s="158" t="s">
        <v>99</v>
      </c>
      <c r="AE67" s="3"/>
      <c r="AF67" s="51" t="s">
        <v>45</v>
      </c>
      <c r="AG67" s="85" t="b">
        <f t="shared" si="13"/>
        <v>1</v>
      </c>
      <c r="AH67" s="91" t="str">
        <f t="shared" si="2"/>
        <v>m</v>
      </c>
      <c r="AI67" s="92" t="str">
        <f t="shared" si="3"/>
        <v>&lt;&gt;</v>
      </c>
      <c r="AJ67" s="93" t="str">
        <f t="shared" si="4"/>
        <v xml:space="preserve"> </v>
      </c>
      <c r="AK67" s="6"/>
      <c r="AL67" s="8" t="str">
        <f t="shared" si="5"/>
        <v>{42</v>
      </c>
      <c r="AM67" s="29" t="str">
        <f t="shared" si="6"/>
        <v>ITM_XexY</v>
      </c>
      <c r="AN67" s="29" t="str">
        <f t="shared" si="7"/>
        <v>ITM_LASTX</v>
      </c>
      <c r="AO67" s="29" t="str">
        <f t="shared" si="8"/>
        <v>MNU_STK</v>
      </c>
      <c r="AP67" s="48" t="str">
        <f>IF(NOT(ISNA(MATCH(AM67,Lookups!E:E,))),VLOOKUP(AM67,Lookups!E:F,2,0),
IF(NOT(ISNA(MATCH(AN67,Lookups!E:E,))),VLOOKUP(AN67,Lookups!E:F,2,0),
IF(NOT(ISNA(MATCH(AO67,Lookups!E:E,))),VLOOKUP(AO67,Lookups!E:F,2,0),"ITM_NULL")))</f>
        <v>ITM_ex</v>
      </c>
      <c r="AQ67" s="30" t="str">
        <f t="shared" si="9"/>
        <v>ITM_M</v>
      </c>
      <c r="AR67" s="113" t="s">
        <v>364</v>
      </c>
      <c r="AS67" s="114" t="s">
        <v>219</v>
      </c>
      <c r="AT67" s="117" t="s">
        <v>147</v>
      </c>
      <c r="AW67" s="14" t="str">
        <f t="shared" si="14"/>
        <v>{42</v>
      </c>
      <c r="AX67" s="196" t="str" cm="1">
        <f t="array" ref="AX67">SUBSTITUTE(SUBSTITUTE(_xlfn.SWITCH(AM67,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AM67), ".lo", ),"MNU_", "-MNU_")</f>
        <v>ITM_XexY</v>
      </c>
      <c r="AY67" s="196" t="str" cm="1">
        <f t="array" ref="AY67">SUBSTITUTE(SUBSTITUTE(_xlfn.SWITCH(AN67,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AN67), ".lo", ),"MNU_", "-MNU_")</f>
        <v>ITM_LASTX</v>
      </c>
      <c r="AZ67" s="196" t="str" cm="1">
        <f t="array" ref="AZ67">SUBSTITUTE(SUBSTITUTE(_xlfn.SWITCH(AO67,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AO67), ".lo", ),"MNU_", "-MNU_")</f>
        <v>-MNU_STK</v>
      </c>
      <c r="BA67" s="215" t="str" cm="1">
        <f t="array" ref="BA67">SUBSTITUTE(SUBSTITUTE(_xlfn.SWITCH(AP67,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AP67), ".lo", ),"MNU_", "-MNU_")</f>
        <v>ITM_ex</v>
      </c>
      <c r="BB67" s="196" t="str" cm="1">
        <f t="array" ref="BB67">SUBSTITUTE(SUBSTITUTE(_xlfn.SWITCH(AQ67,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AQ67), ".lo", ),"MNU_", "-MNU_")</f>
        <v>ITM_M</v>
      </c>
      <c r="BC67" s="196" t="str" cm="1">
        <f t="array" ref="BC67">SUBSTITUTE(SUBSTITUTE(_xlfn.SWITCH(AR67,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AR67), ".lo", ),"MNU_", "-MNU_")</f>
        <v>ITM_m</v>
      </c>
      <c r="BD67" s="196" t="str" cm="1">
        <f t="array" ref="BD67">SUBSTITUTE(SUBSTITUTE(_xlfn.SWITCH(AS67,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AS67), ".lo", ),"MNU_", "-MNU_")</f>
        <v>ITM_ex</v>
      </c>
      <c r="BE67" s="196" t="str" cm="1">
        <f t="array" ref="BE67">SUBSTITUTE(SUBSTITUTE(_xlfn.SWITCH(AT67,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AT67), ".lo", ),"MNU_", "-MNU_")</f>
        <v>ITM_NULL</v>
      </c>
      <c r="BG67" s="82"/>
      <c r="BI67" s="13" t="str">
        <f t="shared" si="10"/>
        <v xml:space="preserve">  {42,                  ITM_XexY,             ITM_LASTX,            -MNU_STK,             ITM_ex,               ITM_M,                ITM_m,                ITM_ex,               ITM_NULL            },</v>
      </c>
      <c r="BL67" s="47" t="str">
        <f t="shared" si="11"/>
        <v>ITM_m</v>
      </c>
      <c r="BM67" s="47" t="str">
        <f t="shared" si="12"/>
        <v>ITM_ex</v>
      </c>
    </row>
    <row r="68" spans="1:65" ht="21">
      <c r="A68" s="3"/>
      <c r="B68" s="3"/>
      <c r="C68" s="3">
        <f>2/10</f>
        <v>0.2</v>
      </c>
      <c r="D68" s="3">
        <f>2/10</f>
        <v>0.2</v>
      </c>
      <c r="E68" s="3">
        <f>2/10</f>
        <v>0.2</v>
      </c>
      <c r="F68" s="3">
        <f>3/10</f>
        <v>0.3</v>
      </c>
      <c r="G68" s="3">
        <f>3/10</f>
        <v>0.3</v>
      </c>
      <c r="H68" s="3">
        <f>3/10</f>
        <v>0.3</v>
      </c>
      <c r="I68" s="3">
        <f>4/10</f>
        <v>0.4</v>
      </c>
      <c r="J68" s="3">
        <f>2/10</f>
        <v>0.2</v>
      </c>
      <c r="K68" s="3">
        <f>3/10</f>
        <v>0.3</v>
      </c>
      <c r="L68" s="3">
        <f>4/10</f>
        <v>0.4</v>
      </c>
      <c r="M68" s="3">
        <f>2/10</f>
        <v>0.2</v>
      </c>
      <c r="N68" s="3">
        <f>3/10</f>
        <v>0.3</v>
      </c>
      <c r="O68" s="3">
        <f>4/10</f>
        <v>0.4</v>
      </c>
      <c r="P68" s="3">
        <f>2/10</f>
        <v>0.2</v>
      </c>
      <c r="Q68" s="3">
        <f>3/10</f>
        <v>0.3</v>
      </c>
      <c r="R68" s="3">
        <f>4/10</f>
        <v>0.4</v>
      </c>
      <c r="S68" s="3">
        <f>2/10</f>
        <v>0.2</v>
      </c>
      <c r="T68" s="3">
        <f>3/10</f>
        <v>0.3</v>
      </c>
      <c r="U68" s="3">
        <f>4/10</f>
        <v>0.4</v>
      </c>
      <c r="X68" s="166" t="str">
        <f t="shared" si="1"/>
        <v>C47</v>
      </c>
      <c r="Y68" s="148">
        <v>4</v>
      </c>
      <c r="Z68" s="148">
        <v>3</v>
      </c>
      <c r="AA68" s="151" t="str">
        <f t="shared" ref="AA68:AA131" si="15">X68&amp;"."&amp;Y68&amp;Z68</f>
        <v>C47.43</v>
      </c>
      <c r="AB68" s="156" t="s">
        <v>14</v>
      </c>
      <c r="AC68" s="157" t="s">
        <v>98</v>
      </c>
      <c r="AD68" s="158" t="s">
        <v>659</v>
      </c>
      <c r="AE68" s="3"/>
      <c r="AF68" s="51" t="s">
        <v>46</v>
      </c>
      <c r="AG68" s="85" t="b">
        <f t="shared" si="13"/>
        <v>1</v>
      </c>
      <c r="AH68" s="91" t="str">
        <f t="shared" si="2"/>
        <v>n</v>
      </c>
      <c r="AI68" s="92" t="str">
        <f t="shared" si="3"/>
        <v>+/-</v>
      </c>
      <c r="AJ68" s="93" t="str">
        <f t="shared" si="4"/>
        <v xml:space="preserve"> </v>
      </c>
      <c r="AK68" s="6"/>
      <c r="AL68" s="8" t="str">
        <f t="shared" si="5"/>
        <v>{43</v>
      </c>
      <c r="AM68" s="29" t="str">
        <f t="shared" si="6"/>
        <v>ITM_CHS</v>
      </c>
      <c r="AN68" s="29" t="str">
        <f t="shared" si="7"/>
        <v>MNU_MODE</v>
      </c>
      <c r="AO68" s="29" t="str">
        <f t="shared" si="8"/>
        <v>MNU_TRG_C47</v>
      </c>
      <c r="AP68" s="48" t="str">
        <f>IF(NOT(ISNA(MATCH(AM68,Lookups!E:E,))),VLOOKUP(AM68,Lookups!E:F,2,0),
IF(NOT(ISNA(MATCH(AN68,Lookups!E:E,))),VLOOKUP(AN68,Lookups!E:F,2,0),
IF(NOT(ISNA(MATCH(AO68,Lookups!E:E,))),VLOOKUP(AO68,Lookups!E:F,2,0),"ITM_NULL")))</f>
        <v>ITM_PLUS_MINUS</v>
      </c>
      <c r="AQ68" s="30" t="str">
        <f t="shared" si="9"/>
        <v>ITM_N</v>
      </c>
      <c r="AR68" s="113" t="s">
        <v>365</v>
      </c>
      <c r="AS68" s="114" t="s">
        <v>222</v>
      </c>
      <c r="AT68" s="117" t="s">
        <v>147</v>
      </c>
      <c r="AW68" s="14" t="str">
        <f t="shared" si="14"/>
        <v>{43</v>
      </c>
      <c r="AX68" s="196" t="str" cm="1">
        <f t="array" ref="AX68">SUBSTITUTE(SUBSTITUTE(_xlfn.SWITCH(AM68,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AM68), ".lo", ),"MNU_", "-MNU_")</f>
        <v>ITM_CHS</v>
      </c>
      <c r="AY68" s="196" t="str" cm="1">
        <f t="array" ref="AY68">SUBSTITUTE(SUBSTITUTE(_xlfn.SWITCH(AN68,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AN68), ".lo", ),"MNU_", "-MNU_")</f>
        <v>-MNU_MODE</v>
      </c>
      <c r="AZ68" s="196" t="str" cm="1">
        <f t="array" ref="AZ68">SUBSTITUTE(SUBSTITUTE(_xlfn.SWITCH(AO68,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AO68), ".lo", ),"MNU_", "-MNU_")</f>
        <v>-MNU_TRG_C47</v>
      </c>
      <c r="BA68" s="215" t="str" cm="1">
        <f t="array" ref="BA68">SUBSTITUTE(SUBSTITUTE(_xlfn.SWITCH(AP68,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AP68), ".lo", ),"MNU_", "-MNU_")</f>
        <v>ITM_PLUS_MINUS</v>
      </c>
      <c r="BB68" s="196" t="str" cm="1">
        <f t="array" ref="BB68">SUBSTITUTE(SUBSTITUTE(_xlfn.SWITCH(AQ68,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AQ68), ".lo", ),"MNU_", "-MNU_")</f>
        <v>ITM_N</v>
      </c>
      <c r="BC68" s="196" t="str" cm="1">
        <f t="array" ref="BC68">SUBSTITUTE(SUBSTITUTE(_xlfn.SWITCH(AR68,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AR68), ".lo", ),"MNU_", "-MNU_")</f>
        <v>ITM_n</v>
      </c>
      <c r="BD68" s="196" t="str" cm="1">
        <f t="array" ref="BD68">SUBSTITUTE(SUBSTITUTE(_xlfn.SWITCH(AS68,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AS68), ".lo", ),"MNU_", "-MNU_")</f>
        <v>ITM_PLUS_MINUS</v>
      </c>
      <c r="BE68" s="196" t="str" cm="1">
        <f t="array" ref="BE68">SUBSTITUTE(SUBSTITUTE(_xlfn.SWITCH(AT68,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AT68), ".lo", ),"MNU_", "-MNU_")</f>
        <v>ITM_NULL</v>
      </c>
      <c r="BG68" s="82"/>
      <c r="BI68" s="13" t="str">
        <f t="shared" si="10"/>
        <v xml:space="preserve">  {43,                  ITM_CHS,              -MNU_MODE,            -MNU_TRG_C47,         ITM_PLUS_MINUS,       ITM_N,                ITM_n,                ITM_PLUS_MINUS,       ITM_NULL            },</v>
      </c>
      <c r="BL68" s="47" t="str">
        <f t="shared" si="11"/>
        <v>ITM_n</v>
      </c>
      <c r="BM68" s="47" t="str">
        <f t="shared" si="12"/>
        <v>ITM_PLUS_MINUS</v>
      </c>
    </row>
    <row r="69" spans="1:65" ht="21">
      <c r="A69" s="3"/>
      <c r="B69" s="3"/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2</v>
      </c>
      <c r="K69" s="3">
        <v>2</v>
      </c>
      <c r="L69" s="3">
        <v>2</v>
      </c>
      <c r="M69" s="3">
        <v>3</v>
      </c>
      <c r="N69" s="3">
        <v>3</v>
      </c>
      <c r="O69" s="3">
        <v>3</v>
      </c>
      <c r="P69" s="3">
        <v>4</v>
      </c>
      <c r="Q69" s="3">
        <v>4</v>
      </c>
      <c r="R69" s="3">
        <v>4</v>
      </c>
      <c r="S69" s="3">
        <v>5</v>
      </c>
      <c r="T69" s="3">
        <v>5</v>
      </c>
      <c r="U69" s="3">
        <v>5</v>
      </c>
      <c r="X69" s="166" t="str">
        <f t="shared" si="1"/>
        <v>C47</v>
      </c>
      <c r="Y69" s="148">
        <v>4</v>
      </c>
      <c r="Z69" s="148">
        <v>4</v>
      </c>
      <c r="AA69" s="151" t="str">
        <f t="shared" si="15"/>
        <v>C47.44</v>
      </c>
      <c r="AB69" s="156" t="s">
        <v>15</v>
      </c>
      <c r="AC69" s="157" t="s">
        <v>100</v>
      </c>
      <c r="AD69" s="158" t="s">
        <v>101</v>
      </c>
      <c r="AE69" s="3"/>
      <c r="AF69" s="51" t="s">
        <v>47</v>
      </c>
      <c r="AG69" s="85" t="b">
        <f t="shared" si="13"/>
        <v>1</v>
      </c>
      <c r="AH69" s="91" t="str">
        <f t="shared" si="2"/>
        <v>o</v>
      </c>
      <c r="AI69" s="92" t="str">
        <f t="shared" si="3"/>
        <v>&lt;E&gt;</v>
      </c>
      <c r="AJ69" s="93" t="str">
        <f t="shared" si="4"/>
        <v>#8</v>
      </c>
      <c r="AK69" s="6"/>
      <c r="AL69" s="8" t="str">
        <f t="shared" si="5"/>
        <v>{44</v>
      </c>
      <c r="AM69" s="29" t="str">
        <f t="shared" si="6"/>
        <v>ITM_EXPONENT</v>
      </c>
      <c r="AN69" s="29" t="str">
        <f t="shared" si="7"/>
        <v>MNU_DISP</v>
      </c>
      <c r="AO69" s="29" t="str">
        <f t="shared" si="8"/>
        <v>MNU_EXP</v>
      </c>
      <c r="AP69" s="48" t="str">
        <f>IF(NOT(ISNA(MATCH(AM69,Lookups!E:E,))),VLOOKUP(AM69,Lookups!E:F,2,0),
IF(NOT(ISNA(MATCH(AN69,Lookups!E:E,))),VLOOKUP(AN69,Lookups!E:F,2,0),
IF(NOT(ISNA(MATCH(AO69,Lookups!E:E,))),VLOOKUP(AO69,Lookups!E:F,2,0),"ITM_NULL")))</f>
        <v>ITM_NULL</v>
      </c>
      <c r="AQ69" s="30" t="str">
        <f t="shared" si="9"/>
        <v>ITM_O</v>
      </c>
      <c r="AR69" s="113" t="s">
        <v>366</v>
      </c>
      <c r="AS69" s="114" t="s">
        <v>467</v>
      </c>
      <c r="AT69" s="116" t="s">
        <v>226</v>
      </c>
      <c r="AW69" s="14" t="str">
        <f t="shared" si="14"/>
        <v>{44</v>
      </c>
      <c r="AX69" s="196" t="str" cm="1">
        <f t="array" ref="AX69">SUBSTITUTE(SUBSTITUTE(_xlfn.SWITCH(AM69,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AM69), ".lo", ),"MNU_", "-MNU_")</f>
        <v>ITM_EXPONENT</v>
      </c>
      <c r="AY69" s="196" t="str" cm="1">
        <f t="array" ref="AY69">SUBSTITUTE(SUBSTITUTE(_xlfn.SWITCH(AN69,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AN69), ".lo", ),"MNU_", "-MNU_")</f>
        <v>-MNU_DISP</v>
      </c>
      <c r="AZ69" s="196" t="str" cm="1">
        <f t="array" ref="AZ69">SUBSTITUTE(SUBSTITUTE(_xlfn.SWITCH(AO69,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AO69), ".lo", ),"MNU_", "-MNU_")</f>
        <v>-MNU_EXP</v>
      </c>
      <c r="BA69" s="215" t="str" cm="1">
        <f t="array" ref="BA69">SUBSTITUTE(SUBSTITUTE(_xlfn.SWITCH(AP69,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AP69), ".lo", ),"MNU_", "-MNU_")</f>
        <v>ITM_NULL</v>
      </c>
      <c r="BB69" s="196" t="str" cm="1">
        <f t="array" ref="BB69">SUBSTITUTE(SUBSTITUTE(_xlfn.SWITCH(AQ69,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AQ69), ".lo", ),"MNU_", "-MNU_")</f>
        <v>ITM_O</v>
      </c>
      <c r="BC69" s="196" t="str" cm="1">
        <f t="array" ref="BC69">SUBSTITUTE(SUBSTITUTE(_xlfn.SWITCH(AR69,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AR69), ".lo", ),"MNU_", "-MNU_")</f>
        <v>ITM_o</v>
      </c>
      <c r="BD69" s="196" t="str" cm="1">
        <f t="array" ref="BD69">SUBSTITUTE(SUBSTITUTE(_xlfn.SWITCH(AS69,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AS69), ".lo", ),"MNU_", "-MNU_")</f>
        <v>ITM_EEXCHR</v>
      </c>
      <c r="BE69" s="196" t="str" cm="1">
        <f t="array" ref="BE69">SUBSTITUTE(SUBSTITUTE(_xlfn.SWITCH(AT69,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AT69), ".lo", ),"MNU_", "-MNU_")</f>
        <v>ITM_OCT</v>
      </c>
      <c r="BG69" s="82"/>
      <c r="BI69" s="13" t="str">
        <f t="shared" si="10"/>
        <v xml:space="preserve">  {44,                  ITM_EXPONENT,         -MNU_DISP,            -MNU_EXP,             ITM_NULL,             ITM_O,                ITM_o,                ITM_EEXCHR,           ITM_OCT             },</v>
      </c>
      <c r="BL69" s="47" t="str">
        <f t="shared" si="11"/>
        <v>ITM_o</v>
      </c>
      <c r="BM69" s="47" t="str">
        <f t="shared" si="12"/>
        <v>ITM_EEXCHR</v>
      </c>
    </row>
    <row r="70" spans="1:65" ht="22" thickBot="1">
      <c r="A70" s="3"/>
      <c r="B70" s="3">
        <v>40</v>
      </c>
      <c r="C70" s="230" t="str">
        <f>layout&amp;"."&amp;$B70+C69+C68</f>
        <v>C47.41,2</v>
      </c>
      <c r="D70" s="230">
        <f t="shared" ref="D70:E70" si="16">$B70+D69+D68</f>
        <v>41.2</v>
      </c>
      <c r="E70" s="230">
        <f t="shared" si="16"/>
        <v>41.2</v>
      </c>
      <c r="F70" s="230" t="str">
        <f>layout&amp;"."&amp;$B70+F69+F68</f>
        <v>C47.41,3</v>
      </c>
      <c r="G70" s="230">
        <f t="shared" ref="G70" si="17">$B70+G69+G68</f>
        <v>41.3</v>
      </c>
      <c r="H70" s="230">
        <f t="shared" ref="H70" si="18">$B70+H69+H68</f>
        <v>41.3</v>
      </c>
      <c r="J70" s="4" t="str">
        <f>layout&amp;"."&amp;$B70+J69+J68</f>
        <v>C47.42,2</v>
      </c>
      <c r="K70" s="4" t="str">
        <f>layout&amp;"."&amp;$B70+K69+K68</f>
        <v>C47.42,3</v>
      </c>
      <c r="M70" s="4" t="str">
        <f>layout&amp;"."&amp;$B70+M69+M68</f>
        <v>C47.43,2</v>
      </c>
      <c r="N70" s="4" t="str">
        <f>layout&amp;"."&amp;$B70+N69+N68</f>
        <v>C47.43,3</v>
      </c>
      <c r="P70" s="4" t="str">
        <f>layout&amp;"."&amp;$B70+P69+P68</f>
        <v>C47.44,2</v>
      </c>
      <c r="Q70" s="4" t="str">
        <f>layout&amp;"."&amp;$B70+Q69+Q68</f>
        <v>C47.44,3</v>
      </c>
      <c r="S70" s="4" t="str">
        <f>layout&amp;"."&amp;$B70+S69+S68</f>
        <v>C47.45,2</v>
      </c>
      <c r="T70" s="4" t="str">
        <f>layout&amp;"."&amp;$B70+T69+T68</f>
        <v>C47.45,3</v>
      </c>
      <c r="X70" s="166" t="str">
        <f t="shared" si="1"/>
        <v>C47</v>
      </c>
      <c r="Y70" s="148">
        <v>4</v>
      </c>
      <c r="Z70" s="148">
        <v>5</v>
      </c>
      <c r="AA70" s="151" t="str">
        <f t="shared" si="15"/>
        <v>C47.45</v>
      </c>
      <c r="AB70" s="156" t="s">
        <v>16</v>
      </c>
      <c r="AC70" s="157" t="s">
        <v>75</v>
      </c>
      <c r="AD70" s="158" t="s">
        <v>103</v>
      </c>
      <c r="AE70" s="3"/>
      <c r="AF70" s="51" t="s">
        <v>16</v>
      </c>
      <c r="AG70" s="85" t="b">
        <f t="shared" si="13"/>
        <v>0</v>
      </c>
      <c r="AH70" s="91" t="str">
        <f t="shared" si="2"/>
        <v>CLA</v>
      </c>
      <c r="AI70" s="92" t="str">
        <f t="shared" si="3"/>
        <v>CLA</v>
      </c>
      <c r="AJ70" s="93" t="str">
        <f t="shared" si="4"/>
        <v>&lt;=</v>
      </c>
      <c r="AK70" s="6"/>
      <c r="AL70" s="8" t="str">
        <f t="shared" si="5"/>
        <v>{45</v>
      </c>
      <c r="AM70" s="29" t="str">
        <f t="shared" si="6"/>
        <v>ITM_BACKSPACE</v>
      </c>
      <c r="AN70" s="29" t="str">
        <f t="shared" si="7"/>
        <v>ITM_UNDO</v>
      </c>
      <c r="AO70" s="29" t="str">
        <f t="shared" si="8"/>
        <v>MNU_CLR</v>
      </c>
      <c r="AP70" s="48" t="str">
        <f>IF(NOT(ISNA(MATCH(AM70,Lookups!E:E,))),VLOOKUP(AM70,Lookups!E:F,2,0),
IF(NOT(ISNA(MATCH(AN70,Lookups!E:E,))),VLOOKUP(AN70,Lookups!E:F,2,0),
IF(NOT(ISNA(MATCH(AO70,Lookups!E:E,))),VLOOKUP(AO70,Lookups!E:F,2,0),"ITM_NULL")))</f>
        <v>ITM_BACKSPACE</v>
      </c>
      <c r="AQ70" s="30" t="str">
        <f t="shared" si="9"/>
        <v>ITM_BACKSPACE</v>
      </c>
      <c r="AR70" s="119" t="s">
        <v>229</v>
      </c>
      <c r="AS70" s="114" t="s">
        <v>229</v>
      </c>
      <c r="AT70" s="117" t="s">
        <v>227</v>
      </c>
      <c r="AW70" s="14" t="str">
        <f t="shared" si="14"/>
        <v>{45</v>
      </c>
      <c r="AX70" s="196" t="str" cm="1">
        <f t="array" ref="AX70">SUBSTITUTE(SUBSTITUTE(_xlfn.SWITCH(AM70,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AM70), ".lo", ),"MNU_", "-MNU_")</f>
        <v>ITM_BACKSPACE</v>
      </c>
      <c r="AY70" s="196" t="str" cm="1">
        <f t="array" ref="AY70">SUBSTITUTE(SUBSTITUTE(_xlfn.SWITCH(AN70,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AN70), ".lo", ),"MNU_", "-MNU_")</f>
        <v>ITM_UNDO</v>
      </c>
      <c r="AZ70" s="196" t="str" cm="1">
        <f t="array" ref="AZ70">SUBSTITUTE(SUBSTITUTE(_xlfn.SWITCH(AO70,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AO70), ".lo", ),"MNU_", "-MNU_")</f>
        <v>-MNU_CLR</v>
      </c>
      <c r="BA70" s="215" t="str" cm="1">
        <f t="array" ref="BA70">SUBSTITUTE(SUBSTITUTE(_xlfn.SWITCH(AP70,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AP70), ".lo", ),"MNU_", "-MNU_")</f>
        <v>ITM_BACKSPACE</v>
      </c>
      <c r="BB70" s="196" t="str" cm="1">
        <f t="array" ref="BB70">SUBSTITUTE(SUBSTITUTE(_xlfn.SWITCH(AQ70,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AQ70), ".lo", ),"MNU_", "-MNU_")</f>
        <v>ITM_BACKSPACE</v>
      </c>
      <c r="BC70" s="196" t="str" cm="1">
        <f t="array" ref="BC70">SUBSTITUTE(SUBSTITUTE(_xlfn.SWITCH(AR70,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AR70), ".lo", ),"MNU_", "-MNU_")</f>
        <v>ITM_CLA</v>
      </c>
      <c r="BD70" s="196" t="str" cm="1">
        <f t="array" ref="BD70">SUBSTITUTE(SUBSTITUTE(_xlfn.SWITCH(AS70,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AS70), ".lo", ),"MNU_", "-MNU_")</f>
        <v>ITM_CLA</v>
      </c>
      <c r="BE70" s="196" t="str" cm="1">
        <f t="array" ref="BE70">SUBSTITUTE(SUBSTITUTE(_xlfn.SWITCH(AT70,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AT70), ".lo", ),"MNU_", "-MNU_")</f>
        <v>ITM_BACKSPACE</v>
      </c>
      <c r="BG70" s="82"/>
      <c r="BI70" s="13" t="str">
        <f t="shared" si="10"/>
        <v xml:space="preserve">  {45,                  ITM_BACKSPACE,        ITM_UNDO,             -MNU_CLR,             ITM_BACKSPACE,        ITM_BACKSPACE,        ITM_CLA,              ITM_CLA,              ITM_BACKSPACE       },</v>
      </c>
      <c r="BL70" s="47" t="str">
        <f t="shared" si="11"/>
        <v>ITM_CLA</v>
      </c>
      <c r="BM70" s="47" t="str">
        <f t="shared" si="12"/>
        <v>ITM_CLA</v>
      </c>
    </row>
    <row r="71" spans="1:65" ht="21">
      <c r="A71" s="3">
        <v>0.1</v>
      </c>
      <c r="B71" s="3">
        <v>40</v>
      </c>
      <c r="C71" s="220" t="str">
        <f>layout&amp;"."&amp;$B73+C69+$A71</f>
        <v>C47.41,1</v>
      </c>
      <c r="D71" s="221"/>
      <c r="E71" s="221">
        <f t="shared" ref="E71" si="19">$B73+E69+$A71</f>
        <v>41.1</v>
      </c>
      <c r="F71" s="221"/>
      <c r="G71" s="221">
        <f t="shared" ref="G71" si="20">$B73+G69+$A71</f>
        <v>41.1</v>
      </c>
      <c r="H71" s="222"/>
      <c r="I71" s="219" t="str">
        <f>layout&amp;"."&amp;$B71+I69+I68</f>
        <v>C47.41,4</v>
      </c>
      <c r="J71" s="220" t="str">
        <f>layout&amp;"."&amp;$B73+J69+$A71</f>
        <v>C47.42,1</v>
      </c>
      <c r="K71" s="222"/>
      <c r="L71" s="219" t="str">
        <f>layout&amp;"."&amp;$B71+L69+L68</f>
        <v>C47.42,4</v>
      </c>
      <c r="M71" s="220" t="str">
        <f>layout&amp;"."&amp;$B73+M69+$A71</f>
        <v>C47.43,1</v>
      </c>
      <c r="N71" s="222"/>
      <c r="O71" s="219" t="str">
        <f>layout&amp;"."&amp;$B71+O69+O68</f>
        <v>C47.43,4</v>
      </c>
      <c r="P71" s="220" t="str">
        <f>layout&amp;"."&amp;$B73+P69+$A71</f>
        <v>C47.44,1</v>
      </c>
      <c r="Q71" s="222"/>
      <c r="R71" s="219" t="str">
        <f>layout&amp;"."&amp;$B71+R69+R68</f>
        <v>C47.44,4</v>
      </c>
      <c r="S71" s="220" t="str">
        <f>layout&amp;"."&amp;$B73+S69+$A71</f>
        <v>C47.45,1</v>
      </c>
      <c r="T71" s="222"/>
      <c r="U71" s="229" t="str">
        <f>layout&amp;"."&amp;$B71+U69+U68</f>
        <v>C47.45,4</v>
      </c>
      <c r="X71" s="166" t="str">
        <f t="shared" si="1"/>
        <v>C47</v>
      </c>
      <c r="Y71" s="145">
        <v>5</v>
      </c>
      <c r="Z71" s="145">
        <v>1</v>
      </c>
      <c r="AA71" s="151" t="str">
        <f t="shared" si="15"/>
        <v>C47.51</v>
      </c>
      <c r="AB71" s="156" t="s">
        <v>18</v>
      </c>
      <c r="AC71" s="157" t="s">
        <v>76</v>
      </c>
      <c r="AD71" s="158" t="s">
        <v>77</v>
      </c>
      <c r="AE71" s="3"/>
      <c r="AF71" s="51" t="s">
        <v>450</v>
      </c>
      <c r="AG71" s="85" t="b">
        <f t="shared" si="13"/>
        <v>0</v>
      </c>
      <c r="AH71" s="91" t="str">
        <f t="shared" si="2"/>
        <v>aLock^</v>
      </c>
      <c r="AI71" s="92" t="str">
        <f t="shared" si="3"/>
        <v>Super</v>
      </c>
      <c r="AJ71" s="93" t="str">
        <f t="shared" si="4"/>
        <v>Up</v>
      </c>
      <c r="AK71" s="6"/>
      <c r="AL71" s="8" t="str">
        <f t="shared" si="5"/>
        <v>{51</v>
      </c>
      <c r="AM71" s="29" t="str">
        <f t="shared" si="6"/>
        <v>ITM_UP1</v>
      </c>
      <c r="AN71" s="29" t="str">
        <f t="shared" si="7"/>
        <v>ITM_BST</v>
      </c>
      <c r="AO71" s="29" t="str">
        <f t="shared" si="8"/>
        <v>ITM_RBR</v>
      </c>
      <c r="AP71" s="48" t="str">
        <f>IF(NOT(ISNA(MATCH(AM71,Lookups!E:E,))),VLOOKUP(AM71,Lookups!E:F,2,0),
IF(NOT(ISNA(MATCH(AN71,Lookups!E:E,))),VLOOKUP(AN71,Lookups!E:F,2,0),
IF(NOT(ISNA(MATCH(AO71,Lookups!E:E,))),VLOOKUP(AO71,Lookups!E:F,2,0),"ITM_NULL")))</f>
        <v>ITM_UP1</v>
      </c>
      <c r="AQ71" s="30" t="str">
        <f t="shared" si="9"/>
        <v>ITM_T_HOME</v>
      </c>
      <c r="AR71" s="119" t="s">
        <v>233</v>
      </c>
      <c r="AS71" s="114" t="s">
        <v>440</v>
      </c>
      <c r="AT71" s="117" t="s">
        <v>230</v>
      </c>
      <c r="AW71" s="14" t="str">
        <f t="shared" si="14"/>
        <v>{51</v>
      </c>
      <c r="AX71" s="196" t="str" cm="1">
        <f t="array" ref="AX71">SUBSTITUTE(SUBSTITUTE(_xlfn.SWITCH(AM71,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AM71), ".lo", ),"MNU_", "-MNU_")</f>
        <v>ITM_UP1</v>
      </c>
      <c r="AY71" s="196" t="str" cm="1">
        <f t="array" ref="AY71">SUBSTITUTE(SUBSTITUTE(_xlfn.SWITCH(AN71,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AN71), ".lo", ),"MNU_", "-MNU_")</f>
        <v>ITM_BST</v>
      </c>
      <c r="AZ71" s="196" t="str" cm="1">
        <f t="array" ref="AZ71">SUBSTITUTE(SUBSTITUTE(_xlfn.SWITCH(AO71,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AO71), ".lo", ),"MNU_", "-MNU_")</f>
        <v>ITM_RBR</v>
      </c>
      <c r="BA71" s="215" t="str" cm="1">
        <f t="array" ref="BA71">SUBSTITUTE(SUBSTITUTE(_xlfn.SWITCH(AP71,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AP71), ".lo", ),"MNU_", "-MNU_")</f>
        <v>ITM_UP1</v>
      </c>
      <c r="BB71" s="196" t="str" cm="1">
        <f t="array" ref="BB71">SUBSTITUTE(SUBSTITUTE(_xlfn.SWITCH(AQ71,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AQ71), ".lo", ),"MNU_", "-MNU_")</f>
        <v>ITM_UP1</v>
      </c>
      <c r="BC71" s="196" t="str" cm="1">
        <f t="array" ref="BC71">SUBSTITUTE(SUBSTITUTE(_xlfn.SWITCH(AR71,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AR71), ".lo", ),"MNU_", "-MNU_")</f>
        <v>CHR_caseUP</v>
      </c>
      <c r="BD71" s="196" t="str" cm="1">
        <f t="array" ref="BD71">SUBSTITUTE(SUBSTITUTE(_xlfn.SWITCH(AS71,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AS71), ".lo", ),"MNU_", "-MNU_")</f>
        <v>ITM_UP_ARROW</v>
      </c>
      <c r="BE71" s="196" t="str" cm="1">
        <f t="array" ref="BE71">SUBSTITUTE(SUBSTITUTE(_xlfn.SWITCH(AT71,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AT71), ".lo", ),"MNU_", "-MNU_")</f>
        <v>ITM_UP1</v>
      </c>
      <c r="BG71" s="82"/>
      <c r="BI71" s="13" t="str">
        <f t="shared" si="10"/>
        <v xml:space="preserve">  {51,                  ITM_UP1,              ITM_BST,              ITM_RBR,              ITM_UP1,              ITM_UP1,              CHR_caseUP,           ITM_UP_ARROW,         ITM_UP1             },</v>
      </c>
      <c r="BL71" s="47" t="str">
        <f t="shared" si="11"/>
        <v>CHR_caseUP</v>
      </c>
      <c r="BM71" s="47" t="str">
        <f t="shared" si="12"/>
        <v>DOCU_CHR_super</v>
      </c>
    </row>
    <row r="72" spans="1:65" ht="21">
      <c r="A72" s="3">
        <v>0.1</v>
      </c>
      <c r="B72" s="3">
        <v>40</v>
      </c>
      <c r="C72" s="223"/>
      <c r="D72" s="224"/>
      <c r="E72" s="224"/>
      <c r="F72" s="224"/>
      <c r="G72" s="224"/>
      <c r="H72" s="225"/>
      <c r="I72" s="219" t="e">
        <f>layout&amp;"."&amp;$B72+I71+I70</f>
        <v>#VALUE!</v>
      </c>
      <c r="J72" s="223"/>
      <c r="K72" s="225"/>
      <c r="L72" s="219" t="e">
        <f>layout&amp;"."&amp;$B72+L71+L70</f>
        <v>#VALUE!</v>
      </c>
      <c r="M72" s="223"/>
      <c r="N72" s="225"/>
      <c r="O72" s="219" t="e">
        <f>layout&amp;"."&amp;$B72+O71+O70</f>
        <v>#VALUE!</v>
      </c>
      <c r="P72" s="223"/>
      <c r="Q72" s="225"/>
      <c r="R72" s="219" t="e">
        <f>layout&amp;"."&amp;$B72+R71+R70</f>
        <v>#VALUE!</v>
      </c>
      <c r="S72" s="223"/>
      <c r="T72" s="225"/>
      <c r="U72" s="229" t="e">
        <f>layout&amp;"."&amp;$B72+U71+U70</f>
        <v>#VALUE!</v>
      </c>
      <c r="X72" s="166" t="str">
        <f t="shared" si="1"/>
        <v>C47</v>
      </c>
      <c r="Y72" s="148">
        <v>5</v>
      </c>
      <c r="Z72" s="148">
        <v>2</v>
      </c>
      <c r="AA72" s="151" t="str">
        <f t="shared" si="15"/>
        <v>C47.52</v>
      </c>
      <c r="AB72" s="156">
        <v>7</v>
      </c>
      <c r="AC72" s="157" t="s">
        <v>104</v>
      </c>
      <c r="AD72" s="158" t="s">
        <v>115</v>
      </c>
      <c r="AE72" s="3"/>
      <c r="AF72" s="51" t="s">
        <v>48</v>
      </c>
      <c r="AG72" s="85" t="b">
        <f t="shared" si="13"/>
        <v>1</v>
      </c>
      <c r="AH72" s="91" t="str">
        <f t="shared" si="2"/>
        <v>p</v>
      </c>
      <c r="AI72" s="92">
        <f t="shared" si="3"/>
        <v>7</v>
      </c>
      <c r="AJ72" s="93">
        <f t="shared" si="4"/>
        <v>7</v>
      </c>
      <c r="AK72" s="6"/>
      <c r="AL72" s="8" t="str">
        <f t="shared" si="5"/>
        <v>{52</v>
      </c>
      <c r="AM72" s="29" t="str">
        <f t="shared" si="6"/>
        <v>ITM_7</v>
      </c>
      <c r="AN72" s="29" t="str">
        <f t="shared" si="7"/>
        <v>MNU_EQN</v>
      </c>
      <c r="AO72" s="29" t="str">
        <f t="shared" si="8"/>
        <v>MNU_HOME</v>
      </c>
      <c r="AP72" s="48" t="str">
        <f>IF(NOT(ISNA(MATCH(AM72,Lookups!E:E,))),VLOOKUP(AM72,Lookups!E:F,2,0),
IF(NOT(ISNA(MATCH(AN72,Lookups!E:E,))),VLOOKUP(AN72,Lookups!E:F,2,0),
IF(NOT(ISNA(MATCH(AO72,Lookups!E:E,))),VLOOKUP(AO72,Lookups!E:F,2,0),"ITM_NULL")))</f>
        <v>ITM_7</v>
      </c>
      <c r="AQ72" s="30" t="str">
        <f t="shared" ref="AQ72:AQ81" si="21">VLOOKUP(AF72,labelitem,2,0)</f>
        <v>ITM_P</v>
      </c>
      <c r="AR72" s="113" t="s">
        <v>367</v>
      </c>
      <c r="AS72" s="114" t="s">
        <v>235</v>
      </c>
      <c r="AT72" s="117" t="s">
        <v>235</v>
      </c>
      <c r="AW72" s="14" t="str">
        <f t="shared" si="14"/>
        <v>{52</v>
      </c>
      <c r="AX72" s="196" t="str" cm="1">
        <f t="array" ref="AX72">SUBSTITUTE(SUBSTITUTE(_xlfn.SWITCH(AM72,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AM72), ".lo", ),"MNU_", "-MNU_")</f>
        <v>ITM_7</v>
      </c>
      <c r="AY72" s="196" t="str" cm="1">
        <f t="array" ref="AY72">SUBSTITUTE(SUBSTITUTE(_xlfn.SWITCH(AN72,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AN72), ".lo", ),"MNU_", "-MNU_")</f>
        <v>-MNU_EQN</v>
      </c>
      <c r="AZ72" s="196" t="str" cm="1">
        <f t="array" ref="AZ72">SUBSTITUTE(SUBSTITUTE(_xlfn.SWITCH(AO72,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AO72), ".lo", ),"MNU_", "-MNU_")</f>
        <v>-MNU_HOME</v>
      </c>
      <c r="BA72" s="215" t="str" cm="1">
        <f t="array" ref="BA72">SUBSTITUTE(SUBSTITUTE(_xlfn.SWITCH(AP72,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AP72), ".lo", ),"MNU_", "-MNU_")</f>
        <v>ITM_7</v>
      </c>
      <c r="BB72" s="196" t="str" cm="1">
        <f t="array" ref="BB72">SUBSTITUTE(SUBSTITUTE(_xlfn.SWITCH(AQ72,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AQ72), ".lo", ),"MNU_", "-MNU_")</f>
        <v>ITM_P</v>
      </c>
      <c r="BC72" s="196" t="str" cm="1">
        <f t="array" ref="BC72">SUBSTITUTE(SUBSTITUTE(_xlfn.SWITCH(AR72,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AR72), ".lo", ),"MNU_", "-MNU_")</f>
        <v>ITM_p</v>
      </c>
      <c r="BD72" s="196" t="str" cm="1">
        <f t="array" ref="BD72">SUBSTITUTE(SUBSTITUTE(_xlfn.SWITCH(AS72,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AS72), ".lo", ),"MNU_", "-MNU_")</f>
        <v>ITM_7</v>
      </c>
      <c r="BE72" s="196" t="str" cm="1">
        <f t="array" ref="BE72">SUBSTITUTE(SUBSTITUTE(_xlfn.SWITCH(AT72,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AT72), ".lo", ),"MNU_", "-MNU_")</f>
        <v>ITM_7</v>
      </c>
      <c r="BG72" s="82"/>
      <c r="BI72" s="13" t="str">
        <f t="shared" si="10"/>
        <v xml:space="preserve">  {52,                  ITM_7,                -MNU_EQN,             -MNU_HOME,            ITM_7,                ITM_P,                ITM_p,                ITM_7,                ITM_7               },</v>
      </c>
      <c r="BL72" s="47" t="str">
        <f t="shared" si="11"/>
        <v>ITM_p</v>
      </c>
      <c r="BM72" s="47" t="str">
        <f t="shared" si="12"/>
        <v>ITM_7</v>
      </c>
    </row>
    <row r="73" spans="1:65" ht="22" thickBot="1">
      <c r="A73" s="3">
        <v>0.1</v>
      </c>
      <c r="B73" s="3">
        <v>40</v>
      </c>
      <c r="C73" s="226"/>
      <c r="D73" s="227"/>
      <c r="E73" s="227"/>
      <c r="F73" s="227"/>
      <c r="G73" s="227"/>
      <c r="H73" s="228"/>
      <c r="I73" s="219" t="e">
        <f>layout&amp;"."&amp;$B73+I72+I71</f>
        <v>#VALUE!</v>
      </c>
      <c r="J73" s="226"/>
      <c r="K73" s="228"/>
      <c r="L73" s="219" t="e">
        <f>layout&amp;"."&amp;$B73+L72+L71</f>
        <v>#VALUE!</v>
      </c>
      <c r="M73" s="226"/>
      <c r="N73" s="228"/>
      <c r="O73" s="219" t="e">
        <f>layout&amp;"."&amp;$B73+O72+O71</f>
        <v>#VALUE!</v>
      </c>
      <c r="P73" s="226"/>
      <c r="Q73" s="228"/>
      <c r="R73" s="219" t="e">
        <f>layout&amp;"."&amp;$B73+R72+R71</f>
        <v>#VALUE!</v>
      </c>
      <c r="S73" s="226"/>
      <c r="T73" s="228"/>
      <c r="U73" s="229" t="e">
        <f>layout&amp;"."&amp;$B73+U72+U71</f>
        <v>#VALUE!</v>
      </c>
      <c r="X73" s="166" t="str">
        <f t="shared" si="1"/>
        <v>C47</v>
      </c>
      <c r="Y73" s="148">
        <v>5</v>
      </c>
      <c r="Z73" s="148">
        <v>3</v>
      </c>
      <c r="AA73" s="151" t="str">
        <f t="shared" si="15"/>
        <v>C47.53</v>
      </c>
      <c r="AB73" s="156">
        <v>8</v>
      </c>
      <c r="AC73" s="157" t="s">
        <v>105</v>
      </c>
      <c r="AD73" s="158" t="s">
        <v>113</v>
      </c>
      <c r="AE73" s="3"/>
      <c r="AF73" s="51" t="s">
        <v>49</v>
      </c>
      <c r="AG73" s="85" t="b">
        <f t="shared" si="13"/>
        <v>1</v>
      </c>
      <c r="AH73" s="91" t="str">
        <f t="shared" si="2"/>
        <v>q</v>
      </c>
      <c r="AI73" s="92">
        <f t="shared" si="3"/>
        <v>8</v>
      </c>
      <c r="AJ73" s="93">
        <f t="shared" si="4"/>
        <v>8</v>
      </c>
      <c r="AK73" s="6"/>
      <c r="AL73" s="8" t="str">
        <f t="shared" si="5"/>
        <v>{53</v>
      </c>
      <c r="AM73" s="29" t="str">
        <f t="shared" si="6"/>
        <v>ITM_8</v>
      </c>
      <c r="AN73" s="29" t="str">
        <f t="shared" si="7"/>
        <v>MNU_ADV</v>
      </c>
      <c r="AO73" s="29" t="str">
        <f t="shared" si="8"/>
        <v>MNU_FIN</v>
      </c>
      <c r="AP73" s="48" t="str">
        <f>IF(NOT(ISNA(MATCH(AM73,Lookups!E:E,))),VLOOKUP(AM73,Lookups!E:F,2,0),
IF(NOT(ISNA(MATCH(AN73,Lookups!E:E,))),VLOOKUP(AN73,Lookups!E:F,2,0),
IF(NOT(ISNA(MATCH(AO73,Lookups!E:E,))),VLOOKUP(AO73,Lookups!E:F,2,0),"ITM_NULL")))</f>
        <v>ITM_8</v>
      </c>
      <c r="AQ73" s="30" t="str">
        <f t="shared" si="21"/>
        <v>ITM_Q</v>
      </c>
      <c r="AR73" s="113" t="s">
        <v>368</v>
      </c>
      <c r="AS73" s="114" t="s">
        <v>237</v>
      </c>
      <c r="AT73" s="117" t="s">
        <v>237</v>
      </c>
      <c r="AW73" s="14" t="str">
        <f t="shared" si="14"/>
        <v>{53</v>
      </c>
      <c r="AX73" s="196" t="str" cm="1">
        <f t="array" ref="AX73">SUBSTITUTE(SUBSTITUTE(_xlfn.SWITCH(AM73,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AM73), ".lo", ),"MNU_", "-MNU_")</f>
        <v>ITM_8</v>
      </c>
      <c r="AY73" s="196" t="str" cm="1">
        <f t="array" ref="AY73">SUBSTITUTE(SUBSTITUTE(_xlfn.SWITCH(AN73,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AN73), ".lo", ),"MNU_", "-MNU_")</f>
        <v>-MNU_ADV</v>
      </c>
      <c r="AZ73" s="196" t="str" cm="1">
        <f t="array" ref="AZ73">SUBSTITUTE(SUBSTITUTE(_xlfn.SWITCH(AO73,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AO73), ".lo", ),"MNU_", "-MNU_")</f>
        <v>-MNU_FIN</v>
      </c>
      <c r="BA73" s="215" t="str" cm="1">
        <f t="array" ref="BA73">SUBSTITUTE(SUBSTITUTE(_xlfn.SWITCH(AP73,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AP73), ".lo", ),"MNU_", "-MNU_")</f>
        <v>ITM_8</v>
      </c>
      <c r="BB73" s="196" t="str" cm="1">
        <f t="array" ref="BB73">SUBSTITUTE(SUBSTITUTE(_xlfn.SWITCH(AQ73,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AQ73), ".lo", ),"MNU_", "-MNU_")</f>
        <v>ITM_Q</v>
      </c>
      <c r="BC73" s="196" t="str" cm="1">
        <f t="array" ref="BC73">SUBSTITUTE(SUBSTITUTE(_xlfn.SWITCH(AR73,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AR73), ".lo", ),"MNU_", "-MNU_")</f>
        <v>ITM_q</v>
      </c>
      <c r="BD73" s="196" t="str" cm="1">
        <f t="array" ref="BD73">SUBSTITUTE(SUBSTITUTE(_xlfn.SWITCH(AS73,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AS73), ".lo", ),"MNU_", "-MNU_")</f>
        <v>ITM_8</v>
      </c>
      <c r="BE73" s="196" t="str" cm="1">
        <f t="array" ref="BE73">SUBSTITUTE(SUBSTITUTE(_xlfn.SWITCH(AT73,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AT73), ".lo", ),"MNU_", "-MNU_")</f>
        <v>ITM_8</v>
      </c>
      <c r="BG73" s="82"/>
      <c r="BI73" s="13" t="str">
        <f t="shared" si="10"/>
        <v xml:space="preserve">  {53,                  ITM_8,                -MNU_ADV,             -MNU_FIN,             ITM_8,                ITM_Q,                ITM_q,                ITM_8,                ITM_8               },</v>
      </c>
      <c r="BL73" s="47" t="str">
        <f t="shared" si="11"/>
        <v>ITM_q</v>
      </c>
      <c r="BM73" s="47" t="str">
        <f t="shared" si="12"/>
        <v>ITM_8</v>
      </c>
    </row>
    <row r="74" spans="1:65" ht="21">
      <c r="A74" s="3"/>
      <c r="B74" s="3"/>
      <c r="C74" s="3">
        <f>2/10</f>
        <v>0.2</v>
      </c>
      <c r="D74" s="3">
        <f>3/10</f>
        <v>0.3</v>
      </c>
      <c r="E74" s="3">
        <f>4/10</f>
        <v>0.4</v>
      </c>
      <c r="F74" s="3">
        <f>2/10</f>
        <v>0.2</v>
      </c>
      <c r="G74" s="3"/>
      <c r="H74" s="3">
        <f>3/10</f>
        <v>0.3</v>
      </c>
      <c r="I74" s="3">
        <f>4/10</f>
        <v>0.4</v>
      </c>
      <c r="J74" s="3">
        <f>2/10</f>
        <v>0.2</v>
      </c>
      <c r="K74" s="3"/>
      <c r="L74" s="3">
        <f>3/10</f>
        <v>0.3</v>
      </c>
      <c r="M74" s="3">
        <f>4/10</f>
        <v>0.4</v>
      </c>
      <c r="N74" s="3">
        <f>2/10</f>
        <v>0.2</v>
      </c>
      <c r="O74" s="3"/>
      <c r="P74" s="3">
        <f>3/10</f>
        <v>0.3</v>
      </c>
      <c r="Q74" s="3">
        <f>4/10</f>
        <v>0.4</v>
      </c>
      <c r="R74" s="3">
        <f>2/10</f>
        <v>0.2</v>
      </c>
      <c r="S74" s="3"/>
      <c r="T74" s="3">
        <f>3/10</f>
        <v>0.3</v>
      </c>
      <c r="U74" s="3">
        <f>4/10</f>
        <v>0.4</v>
      </c>
      <c r="X74" s="166" t="str">
        <f t="shared" si="1"/>
        <v>C47</v>
      </c>
      <c r="Y74" s="148">
        <v>5</v>
      </c>
      <c r="Z74" s="148">
        <v>4</v>
      </c>
      <c r="AA74" s="151" t="str">
        <f t="shared" si="15"/>
        <v>C47.54</v>
      </c>
      <c r="AB74" s="156">
        <v>9</v>
      </c>
      <c r="AC74" s="157" t="s">
        <v>106</v>
      </c>
      <c r="AD74" s="158" t="s">
        <v>117</v>
      </c>
      <c r="AE74" s="3"/>
      <c r="AF74" s="51" t="s">
        <v>50</v>
      </c>
      <c r="AG74" s="85" t="b">
        <f t="shared" si="13"/>
        <v>1</v>
      </c>
      <c r="AH74" s="91" t="str">
        <f t="shared" si="2"/>
        <v>r</v>
      </c>
      <c r="AI74" s="92">
        <f t="shared" si="3"/>
        <v>9</v>
      </c>
      <c r="AJ74" s="93">
        <f t="shared" si="4"/>
        <v>9</v>
      </c>
      <c r="AK74" s="6"/>
      <c r="AL74" s="8" t="str">
        <f t="shared" si="5"/>
        <v>{54</v>
      </c>
      <c r="AM74" s="29" t="str">
        <f t="shared" si="6"/>
        <v>ITM_9</v>
      </c>
      <c r="AN74" s="29" t="str">
        <f t="shared" si="7"/>
        <v>MNU_MATX</v>
      </c>
      <c r="AO74" s="29" t="str">
        <f t="shared" si="8"/>
        <v>MNU_XFN</v>
      </c>
      <c r="AP74" s="48" t="str">
        <f>IF(NOT(ISNA(MATCH(AM74,Lookups!E:E,))),VLOOKUP(AM74,Lookups!E:F,2,0),
IF(NOT(ISNA(MATCH(AN74,Lookups!E:E,))),VLOOKUP(AN74,Lookups!E:F,2,0),
IF(NOT(ISNA(MATCH(AO74,Lookups!E:E,))),VLOOKUP(AO74,Lookups!E:F,2,0),"ITM_NULL")))</f>
        <v>ITM_9</v>
      </c>
      <c r="AQ74" s="30" t="str">
        <f t="shared" si="21"/>
        <v>ITM_R</v>
      </c>
      <c r="AR74" s="113" t="s">
        <v>369</v>
      </c>
      <c r="AS74" s="114" t="s">
        <v>239</v>
      </c>
      <c r="AT74" s="117" t="s">
        <v>239</v>
      </c>
      <c r="AW74" s="14" t="str">
        <f t="shared" si="14"/>
        <v>{54</v>
      </c>
      <c r="AX74" s="196" t="str" cm="1">
        <f t="array" ref="AX74">SUBSTITUTE(SUBSTITUTE(_xlfn.SWITCH(AM74,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AM74), ".lo", ),"MNU_", "-MNU_")</f>
        <v>ITM_9</v>
      </c>
      <c r="AY74" s="196" t="str" cm="1">
        <f t="array" ref="AY74">SUBSTITUTE(SUBSTITUTE(_xlfn.SWITCH(AN74,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AN74), ".lo", ),"MNU_", "-MNU_")</f>
        <v>-MNU_MATX</v>
      </c>
      <c r="AZ74" s="196" t="str" cm="1">
        <f t="array" ref="AZ74">SUBSTITUTE(SUBSTITUTE(_xlfn.SWITCH(AO74,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AO74), ".lo", ),"MNU_", "-MNU_")</f>
        <v>-MNU_XFN</v>
      </c>
      <c r="BA74" s="215" t="str" cm="1">
        <f t="array" ref="BA74">SUBSTITUTE(SUBSTITUTE(_xlfn.SWITCH(AP74,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AP74), ".lo", ),"MNU_", "-MNU_")</f>
        <v>ITM_9</v>
      </c>
      <c r="BB74" s="196" t="str" cm="1">
        <f t="array" ref="BB74">SUBSTITUTE(SUBSTITUTE(_xlfn.SWITCH(AQ74,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AQ74), ".lo", ),"MNU_", "-MNU_")</f>
        <v>ITM_R</v>
      </c>
      <c r="BC74" s="196" t="str" cm="1">
        <f t="array" ref="BC74">SUBSTITUTE(SUBSTITUTE(_xlfn.SWITCH(AR74,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AR74), ".lo", ),"MNU_", "-MNU_")</f>
        <v>ITM_r</v>
      </c>
      <c r="BD74" s="196" t="str" cm="1">
        <f t="array" ref="BD74">SUBSTITUTE(SUBSTITUTE(_xlfn.SWITCH(AS74,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AS74), ".lo", ),"MNU_", "-MNU_")</f>
        <v>ITM_9</v>
      </c>
      <c r="BE74" s="196" t="str" cm="1">
        <f t="array" ref="BE74">SUBSTITUTE(SUBSTITUTE(_xlfn.SWITCH(AT74,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AT74), ".lo", ),"MNU_", "-MNU_")</f>
        <v>ITM_9</v>
      </c>
      <c r="BG74" s="82"/>
      <c r="BI74" s="13" t="str">
        <f t="shared" si="10"/>
        <v xml:space="preserve">  {54,                  ITM_9,                -MNU_MATX,            -MNU_XFN,             ITM_9,                ITM_R,                ITM_r,                ITM_9,                ITM_9               },</v>
      </c>
      <c r="BL74" s="47" t="str">
        <f t="shared" si="11"/>
        <v>ITM_r</v>
      </c>
      <c r="BM74" s="47" t="str">
        <f t="shared" si="12"/>
        <v>ITM_9</v>
      </c>
    </row>
    <row r="75" spans="1:65" ht="21">
      <c r="A75" s="3"/>
      <c r="B75" s="3"/>
      <c r="C75" s="3">
        <v>1</v>
      </c>
      <c r="D75" s="3">
        <v>1</v>
      </c>
      <c r="E75" s="3">
        <v>1</v>
      </c>
      <c r="F75" s="3">
        <v>2</v>
      </c>
      <c r="G75" s="3">
        <v>2</v>
      </c>
      <c r="H75" s="3">
        <v>2</v>
      </c>
      <c r="I75" s="3">
        <v>2</v>
      </c>
      <c r="J75" s="3">
        <v>3</v>
      </c>
      <c r="K75" s="3">
        <v>3</v>
      </c>
      <c r="L75" s="3">
        <v>3</v>
      </c>
      <c r="M75" s="3">
        <v>3</v>
      </c>
      <c r="N75" s="3">
        <v>4</v>
      </c>
      <c r="O75" s="3">
        <v>4</v>
      </c>
      <c r="P75" s="3">
        <v>4</v>
      </c>
      <c r="Q75" s="3">
        <v>4</v>
      </c>
      <c r="R75" s="3">
        <v>5</v>
      </c>
      <c r="S75" s="3">
        <v>5</v>
      </c>
      <c r="T75" s="3">
        <v>5</v>
      </c>
      <c r="U75" s="3">
        <v>5</v>
      </c>
      <c r="X75" s="166" t="str">
        <f t="shared" si="1"/>
        <v>C47</v>
      </c>
      <c r="Y75" s="148">
        <v>5</v>
      </c>
      <c r="Z75" s="148">
        <v>5</v>
      </c>
      <c r="AA75" s="151" t="str">
        <f t="shared" si="15"/>
        <v>C47.55</v>
      </c>
      <c r="AB75" s="160" t="s">
        <v>290</v>
      </c>
      <c r="AC75" s="157" t="s">
        <v>107</v>
      </c>
      <c r="AD75" s="158" t="s">
        <v>339</v>
      </c>
      <c r="AE75" s="3"/>
      <c r="AF75" s="51" t="s">
        <v>51</v>
      </c>
      <c r="AG75" s="85" t="b">
        <f t="shared" si="13"/>
        <v>1</v>
      </c>
      <c r="AH75" s="91" t="str">
        <f t="shared" si="2"/>
        <v>s</v>
      </c>
      <c r="AI75" s="92" t="str">
        <f t="shared" si="3"/>
        <v>÷</v>
      </c>
      <c r="AJ75" s="93" t="str">
        <f t="shared" si="4"/>
        <v>÷</v>
      </c>
      <c r="AK75" s="6"/>
      <c r="AL75" s="8" t="str">
        <f t="shared" si="5"/>
        <v>{55</v>
      </c>
      <c r="AM75" s="29" t="str">
        <f t="shared" si="6"/>
        <v>ITM_DIV</v>
      </c>
      <c r="AN75" s="29" t="str">
        <f t="shared" si="7"/>
        <v>MNU_STAT</v>
      </c>
      <c r="AO75" s="29" t="str">
        <f t="shared" si="8"/>
        <v>MNU_PLOTTING</v>
      </c>
      <c r="AP75" s="48" t="str">
        <f>IF(NOT(ISNA(MATCH(AM75,Lookups!E:E,))),VLOOKUP(AM75,Lookups!E:F,2,0),
IF(NOT(ISNA(MATCH(AN75,Lookups!E:E,))),VLOOKUP(AN75,Lookups!E:F,2,0),
IF(NOT(ISNA(MATCH(AO75,Lookups!E:E,))),VLOOKUP(AO75,Lookups!E:F,2,0),"ITM_NULL")))</f>
        <v>ITM_OBELUS</v>
      </c>
      <c r="AQ75" s="30" t="str">
        <f t="shared" si="21"/>
        <v>ITM_S</v>
      </c>
      <c r="AR75" s="113" t="s">
        <v>370</v>
      </c>
      <c r="AS75" s="114" t="s">
        <v>242</v>
      </c>
      <c r="AT75" s="117" t="s">
        <v>241</v>
      </c>
      <c r="AW75" s="14" t="str">
        <f t="shared" si="14"/>
        <v>{55</v>
      </c>
      <c r="AX75" s="196" t="str" cm="1">
        <f t="array" ref="AX75">SUBSTITUTE(SUBSTITUTE(_xlfn.SWITCH(AM75,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AM75), ".lo", ),"MNU_", "-MNU_")</f>
        <v>ITM_DIV</v>
      </c>
      <c r="AY75" s="196" t="str" cm="1">
        <f t="array" ref="AY75">SUBSTITUTE(SUBSTITUTE(_xlfn.SWITCH(AN75,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AN75), ".lo", ),"MNU_", "-MNU_")</f>
        <v>-MNU_STAT</v>
      </c>
      <c r="AZ75" s="196" t="str" cm="1">
        <f t="array" ref="AZ75">SUBSTITUTE(SUBSTITUTE(_xlfn.SWITCH(AO75,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AO75), ".lo", ),"MNU_", "-MNU_")</f>
        <v>-MNU_PLOTTING</v>
      </c>
      <c r="BA75" s="215" t="str" cm="1">
        <f t="array" ref="BA75">SUBSTITUTE(SUBSTITUTE(_xlfn.SWITCH(AP75,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AP75), ".lo", ),"MNU_", "-MNU_")</f>
        <v>ITM_OBELUS</v>
      </c>
      <c r="BB75" s="196" t="str" cm="1">
        <f t="array" ref="BB75">SUBSTITUTE(SUBSTITUTE(_xlfn.SWITCH(AQ75,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AQ75), ".lo", ),"MNU_", "-MNU_")</f>
        <v>ITM_S</v>
      </c>
      <c r="BC75" s="196" t="str" cm="1">
        <f t="array" ref="BC75">SUBSTITUTE(SUBSTITUTE(_xlfn.SWITCH(AR75,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AR75), ".lo", ),"MNU_", "-MNU_")</f>
        <v>ITM_s</v>
      </c>
      <c r="BD75" s="196" t="str" cm="1">
        <f t="array" ref="BD75">SUBSTITUTE(SUBSTITUTE(_xlfn.SWITCH(AS75,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AS75), ".lo", ),"MNU_", "-MNU_")</f>
        <v>ITM_OBELUS</v>
      </c>
      <c r="BE75" s="196" t="str" cm="1">
        <f t="array" ref="BE75">SUBSTITUTE(SUBSTITUTE(_xlfn.SWITCH(AT75,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AT75), ".lo", ),"MNU_", "-MNU_")</f>
        <v>ITM_DIV</v>
      </c>
      <c r="BG75" s="82"/>
      <c r="BI75" s="13" t="str">
        <f t="shared" si="10"/>
        <v xml:space="preserve">  {55,                  ITM_DIV,              -MNU_STAT,            -MNU_PLOTTING,        ITM_OBELUS,           ITM_S,                ITM_s,                ITM_OBELUS,           ITM_DIV             },</v>
      </c>
      <c r="BL75" s="47" t="str">
        <f t="shared" si="11"/>
        <v>ITM_s</v>
      </c>
      <c r="BM75" s="47" t="str">
        <f t="shared" si="12"/>
        <v>ITM_OBELUS</v>
      </c>
    </row>
    <row r="76" spans="1:65" ht="22" thickBot="1">
      <c r="A76" s="3"/>
      <c r="B76" s="3">
        <v>50</v>
      </c>
      <c r="C76" s="4" t="str">
        <f>layout&amp;"."&amp;$B76+C75+C74</f>
        <v>C47.51,2</v>
      </c>
      <c r="D76" s="4" t="str">
        <f>layout&amp;"."&amp;$B76+D75+D74</f>
        <v>C47.51,3</v>
      </c>
      <c r="F76" s="4" t="str">
        <f>layout&amp;"."&amp;$B76+F75+F74</f>
        <v>C47.52,2</v>
      </c>
      <c r="H76" s="4" t="str">
        <f>layout&amp;"."&amp;$B76+H75+H74</f>
        <v>C47.52,3</v>
      </c>
      <c r="J76" s="4" t="str">
        <f>layout&amp;"."&amp;$B76+J75+J74</f>
        <v>C47.53,2</v>
      </c>
      <c r="L76" s="4" t="str">
        <f>layout&amp;"."&amp;$B76+L75+L74</f>
        <v>C47.53,3</v>
      </c>
      <c r="N76" s="4" t="str">
        <f>layout&amp;"."&amp;$B76+N75+N74</f>
        <v>C47.54,2</v>
      </c>
      <c r="P76" s="4" t="str">
        <f>layout&amp;"."&amp;$B76+P75+P74</f>
        <v>C47.54,3</v>
      </c>
      <c r="R76" s="4" t="str">
        <f>layout&amp;"."&amp;$B76+R75+R74</f>
        <v>C47.55,2</v>
      </c>
      <c r="T76" s="4" t="str">
        <f>layout&amp;"."&amp;$B76+T75+T74</f>
        <v>C47.55,3</v>
      </c>
      <c r="X76" s="166" t="str">
        <f t="shared" si="1"/>
        <v>C47</v>
      </c>
      <c r="Y76" s="145">
        <v>6</v>
      </c>
      <c r="Z76" s="145">
        <v>1</v>
      </c>
      <c r="AA76" s="151" t="str">
        <f t="shared" si="15"/>
        <v>C47.61</v>
      </c>
      <c r="AB76" s="156" t="s">
        <v>19</v>
      </c>
      <c r="AC76" s="157" t="s">
        <v>78</v>
      </c>
      <c r="AD76" s="158" t="s">
        <v>79</v>
      </c>
      <c r="AE76" s="3"/>
      <c r="AF76" s="51" t="s">
        <v>449</v>
      </c>
      <c r="AG76" s="85" t="b">
        <f t="shared" si="13"/>
        <v>0</v>
      </c>
      <c r="AH76" s="91" t="str">
        <f t="shared" si="2"/>
        <v>aLockv</v>
      </c>
      <c r="AI76" s="92" t="str">
        <f t="shared" si="3"/>
        <v>Sub</v>
      </c>
      <c r="AJ76" s="93" t="str">
        <f t="shared" si="4"/>
        <v>Dn</v>
      </c>
      <c r="AK76" s="6"/>
      <c r="AL76" s="8" t="str">
        <f t="shared" si="5"/>
        <v>{61</v>
      </c>
      <c r="AM76" s="29" t="str">
        <f t="shared" si="6"/>
        <v>ITM_DOWN1</v>
      </c>
      <c r="AN76" s="29" t="str">
        <f t="shared" si="7"/>
        <v>ITM_SST</v>
      </c>
      <c r="AO76" s="29" t="str">
        <f t="shared" si="8"/>
        <v>ITM_FLGSV</v>
      </c>
      <c r="AP76" s="48" t="str">
        <f>IF(NOT(ISNA(MATCH(AM76,Lookups!E:E,))),VLOOKUP(AM76,Lookups!E:F,2,0),
IF(NOT(ISNA(MATCH(AN76,Lookups!E:E,))),VLOOKUP(AN76,Lookups!E:F,2,0),
IF(NOT(ISNA(MATCH(AO76,Lookups!E:E,))),VLOOKUP(AO76,Lookups!E:F,2,0),"ITM_NULL")))</f>
        <v>ITM_DOWN1</v>
      </c>
      <c r="AQ76" s="30" t="str">
        <f t="shared" si="21"/>
        <v>ITM_T_END</v>
      </c>
      <c r="AR76" s="119" t="s">
        <v>247</v>
      </c>
      <c r="AS76" s="114" t="s">
        <v>439</v>
      </c>
      <c r="AT76" s="117" t="s">
        <v>244</v>
      </c>
      <c r="AW76" s="14" t="str">
        <f t="shared" si="14"/>
        <v>{61</v>
      </c>
      <c r="AX76" s="196" t="str" cm="1">
        <f t="array" ref="AX76">SUBSTITUTE(SUBSTITUTE(_xlfn.SWITCH(AM76,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AM76), ".lo", ),"MNU_", "-MNU_")</f>
        <v>ITM_DOWN1</v>
      </c>
      <c r="AY76" s="196" t="str" cm="1">
        <f t="array" ref="AY76">SUBSTITUTE(SUBSTITUTE(_xlfn.SWITCH(AN76,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AN76), ".lo", ),"MNU_", "-MNU_")</f>
        <v>ITM_SST</v>
      </c>
      <c r="AZ76" s="196" t="str" cm="1">
        <f t="array" ref="AZ76">SUBSTITUTE(SUBSTITUTE(_xlfn.SWITCH(AO76,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AO76), ".lo", ),"MNU_", "-MNU_")</f>
        <v>ITM_FLGSV</v>
      </c>
      <c r="BA76" s="215" t="str" cm="1">
        <f t="array" ref="BA76">SUBSTITUTE(SUBSTITUTE(_xlfn.SWITCH(AP76,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AP76), ".lo", ),"MNU_", "-MNU_")</f>
        <v>ITM_DOWN1</v>
      </c>
      <c r="BB76" s="196" t="str" cm="1">
        <f t="array" ref="BB76">SUBSTITUTE(SUBSTITUTE(_xlfn.SWITCH(AQ76,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AQ76), ".lo", ),"MNU_", "-MNU_")</f>
        <v>ITM_DOWN1</v>
      </c>
      <c r="BC76" s="196" t="str" cm="1">
        <f t="array" ref="BC76">SUBSTITUTE(SUBSTITUTE(_xlfn.SWITCH(AR76,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AR76), ".lo", ),"MNU_", "-MNU_")</f>
        <v>CHR_caseDN</v>
      </c>
      <c r="BD76" s="196" t="str" cm="1">
        <f t="array" ref="BD76">SUBSTITUTE(SUBSTITUTE(_xlfn.SWITCH(AS76,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AS76), ".lo", ),"MNU_", "-MNU_")</f>
        <v>ITM_DOWN_ARROW</v>
      </c>
      <c r="BE76" s="196" t="str" cm="1">
        <f t="array" ref="BE76">SUBSTITUTE(SUBSTITUTE(_xlfn.SWITCH(AT76,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AT76), ".lo", ),"MNU_", "-MNU_")</f>
        <v>ITM_DOWN1</v>
      </c>
      <c r="BG76" s="82"/>
      <c r="BI76" s="13" t="str">
        <f t="shared" si="10"/>
        <v xml:space="preserve">  {61,                  ITM_DOWN1,            ITM_SST,              ITM_FLGSV,            ITM_DOWN1,            ITM_DOWN1,            CHR_caseDN,           ITM_DOWN_ARROW,       ITM_DOWN1           },</v>
      </c>
      <c r="BL76" s="47" t="str">
        <f t="shared" si="11"/>
        <v>CHR_caseDN</v>
      </c>
      <c r="BM76" s="47" t="str">
        <f t="shared" si="12"/>
        <v>DOCU_CHR_sub</v>
      </c>
    </row>
    <row r="77" spans="1:65" ht="21">
      <c r="A77" s="3">
        <v>0.1</v>
      </c>
      <c r="B77" s="3">
        <v>50</v>
      </c>
      <c r="C77" s="220" t="str">
        <f>layout&amp;"."&amp;$B79+C75+$A77</f>
        <v>C47.51,1</v>
      </c>
      <c r="D77" s="222"/>
      <c r="E77" s="219" t="str">
        <f>layout&amp;"."&amp;$B77+E75+E74</f>
        <v>C47.51,4</v>
      </c>
      <c r="F77" s="220" t="str">
        <f>layout&amp;"."&amp;$B77+F75+$A77</f>
        <v>C47.52,1</v>
      </c>
      <c r="G77" s="221">
        <f t="shared" ref="G77" si="22">$B79+G75+$A77</f>
        <v>52.1</v>
      </c>
      <c r="H77" s="222"/>
      <c r="I77" s="219" t="str">
        <f>layout&amp;"."&amp;$B77+I75+I74</f>
        <v>C47.52,4</v>
      </c>
      <c r="J77" s="220" t="str">
        <f>layout&amp;"."&amp;$B77+J75+$A77</f>
        <v>C47.53,1</v>
      </c>
      <c r="K77" s="221">
        <f t="shared" ref="K77" si="23">$B79+K75+$A77</f>
        <v>53.1</v>
      </c>
      <c r="L77" s="222"/>
      <c r="M77" s="219" t="str">
        <f>layout&amp;"."&amp;$B77+M75+M74</f>
        <v>C47.53,4</v>
      </c>
      <c r="N77" s="220" t="str">
        <f>layout&amp;"."&amp;$B77+N75+$A77</f>
        <v>C47.54,1</v>
      </c>
      <c r="O77" s="221">
        <f t="shared" ref="O77" si="24">$B79+O75+$A77</f>
        <v>54.1</v>
      </c>
      <c r="P77" s="222"/>
      <c r="Q77" s="219" t="str">
        <f>layout&amp;"."&amp;$B77+Q75+Q74</f>
        <v>C47.54,4</v>
      </c>
      <c r="R77" s="220" t="str">
        <f>layout&amp;"."&amp;$B77+R75+$A77</f>
        <v>C47.55,1</v>
      </c>
      <c r="S77" s="221">
        <f t="shared" ref="S77" si="25">$B79+S75+$A77</f>
        <v>55.1</v>
      </c>
      <c r="T77" s="222"/>
      <c r="U77" s="229" t="str">
        <f>layout&amp;"."&amp;$B77+U75+U74</f>
        <v>C47.55,4</v>
      </c>
      <c r="X77" s="166" t="str">
        <f t="shared" si="1"/>
        <v>C47</v>
      </c>
      <c r="Y77" s="148">
        <v>6</v>
      </c>
      <c r="Z77" s="148">
        <v>2</v>
      </c>
      <c r="AA77" s="151" t="str">
        <f t="shared" si="15"/>
        <v>C47.62</v>
      </c>
      <c r="AB77" s="156">
        <v>4</v>
      </c>
      <c r="AC77" s="157" t="s">
        <v>108</v>
      </c>
      <c r="AD77" s="158" t="s">
        <v>121</v>
      </c>
      <c r="AE77" s="3"/>
      <c r="AF77" s="51" t="s">
        <v>52</v>
      </c>
      <c r="AG77" s="85" t="b">
        <f t="shared" si="13"/>
        <v>1</v>
      </c>
      <c r="AH77" s="91" t="str">
        <f t="shared" si="2"/>
        <v>t</v>
      </c>
      <c r="AI77" s="92">
        <f t="shared" si="3"/>
        <v>4</v>
      </c>
      <c r="AJ77" s="93">
        <f t="shared" si="4"/>
        <v>4</v>
      </c>
      <c r="AK77" s="6"/>
      <c r="AL77" s="8" t="str">
        <f t="shared" si="5"/>
        <v>{62</v>
      </c>
      <c r="AM77" s="29" t="str">
        <f t="shared" si="6"/>
        <v>ITM_4</v>
      </c>
      <c r="AN77" s="29" t="str">
        <f t="shared" si="7"/>
        <v>MNU_BASE</v>
      </c>
      <c r="AO77" s="29" t="str">
        <f t="shared" si="8"/>
        <v>MNU_BITS</v>
      </c>
      <c r="AP77" s="48" t="str">
        <f>IF(NOT(ISNA(MATCH(AM77,Lookups!E:E,))),VLOOKUP(AM77,Lookups!E:F,2,0),
IF(NOT(ISNA(MATCH(AN77,Lookups!E:E,))),VLOOKUP(AN77,Lookups!E:F,2,0),
IF(NOT(ISNA(MATCH(AO77,Lookups!E:E,))),VLOOKUP(AO77,Lookups!E:F,2,0),"ITM_NULL")))</f>
        <v>ITM_4</v>
      </c>
      <c r="AQ77" s="30" t="str">
        <f t="shared" si="21"/>
        <v>ITM_T</v>
      </c>
      <c r="AR77" s="113" t="s">
        <v>371</v>
      </c>
      <c r="AS77" s="114" t="s">
        <v>249</v>
      </c>
      <c r="AT77" s="117" t="s">
        <v>249</v>
      </c>
      <c r="AW77" s="14" t="str">
        <f t="shared" si="14"/>
        <v>{62</v>
      </c>
      <c r="AX77" s="196" t="str" cm="1">
        <f t="array" ref="AX77">SUBSTITUTE(SUBSTITUTE(_xlfn.SWITCH(AM77,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AM77), ".lo", ),"MNU_", "-MNU_")</f>
        <v>ITM_4</v>
      </c>
      <c r="AY77" s="196" t="str" cm="1">
        <f t="array" ref="AY77">SUBSTITUTE(SUBSTITUTE(_xlfn.SWITCH(AN77,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AN77), ".lo", ),"MNU_", "-MNU_")</f>
        <v>-MNU_BASE</v>
      </c>
      <c r="AZ77" s="196" t="str" cm="1">
        <f t="array" ref="AZ77">SUBSTITUTE(SUBSTITUTE(_xlfn.SWITCH(AO77,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AO77), ".lo", ),"MNU_", "-MNU_")</f>
        <v>-MNU_BITS</v>
      </c>
      <c r="BA77" s="215" t="str" cm="1">
        <f t="array" ref="BA77">SUBSTITUTE(SUBSTITUTE(_xlfn.SWITCH(AP77,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AP77), ".lo", ),"MNU_", "-MNU_")</f>
        <v>ITM_4</v>
      </c>
      <c r="BB77" s="196" t="str" cm="1">
        <f t="array" ref="BB77">SUBSTITUTE(SUBSTITUTE(_xlfn.SWITCH(AQ77,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AQ77), ".lo", ),"MNU_", "-MNU_")</f>
        <v>ITM_T</v>
      </c>
      <c r="BC77" s="196" t="str" cm="1">
        <f t="array" ref="BC77">SUBSTITUTE(SUBSTITUTE(_xlfn.SWITCH(AR77,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AR77), ".lo", ),"MNU_", "-MNU_")</f>
        <v>ITM_t</v>
      </c>
      <c r="BD77" s="196" t="str" cm="1">
        <f t="array" ref="BD77">SUBSTITUTE(SUBSTITUTE(_xlfn.SWITCH(AS77,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AS77), ".lo", ),"MNU_", "-MNU_")</f>
        <v>ITM_4</v>
      </c>
      <c r="BE77" s="196" t="str" cm="1">
        <f t="array" ref="BE77">SUBSTITUTE(SUBSTITUTE(_xlfn.SWITCH(AT77,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AT77), ".lo", ),"MNU_", "-MNU_")</f>
        <v>ITM_4</v>
      </c>
      <c r="BG77" s="82"/>
      <c r="BI77" s="13" t="str">
        <f t="shared" si="10"/>
        <v xml:space="preserve">  {62,                  ITM_4,                -MNU_BASE,            -MNU_BITS,            ITM_4,                ITM_T,                ITM_t,                ITM_4,                ITM_4               },</v>
      </c>
      <c r="BL77" s="47" t="str">
        <f t="shared" si="11"/>
        <v>ITM_t</v>
      </c>
      <c r="BM77" s="47" t="str">
        <f t="shared" si="12"/>
        <v>ITM_4</v>
      </c>
    </row>
    <row r="78" spans="1:65" ht="21">
      <c r="A78" s="3">
        <v>0.1</v>
      </c>
      <c r="B78" s="3">
        <v>50</v>
      </c>
      <c r="C78" s="223"/>
      <c r="D78" s="225"/>
      <c r="E78" s="219" t="e">
        <f>layout&amp;"."&amp;$B78+E77+E76</f>
        <v>#VALUE!</v>
      </c>
      <c r="F78" s="223"/>
      <c r="G78" s="224"/>
      <c r="H78" s="225"/>
      <c r="I78" s="219" t="e">
        <f>layout&amp;"."&amp;$B78+I77+I76</f>
        <v>#VALUE!</v>
      </c>
      <c r="J78" s="223"/>
      <c r="K78" s="224"/>
      <c r="L78" s="225"/>
      <c r="M78" s="219" t="e">
        <f>layout&amp;"."&amp;$B78+M77+M76</f>
        <v>#VALUE!</v>
      </c>
      <c r="N78" s="223"/>
      <c r="O78" s="224"/>
      <c r="P78" s="225"/>
      <c r="Q78" s="219" t="e">
        <f>layout&amp;"."&amp;$B78+Q77+Q76</f>
        <v>#VALUE!</v>
      </c>
      <c r="R78" s="223"/>
      <c r="S78" s="224"/>
      <c r="T78" s="225"/>
      <c r="U78" s="229" t="e">
        <f>layout&amp;"."&amp;$B78+U77+U76</f>
        <v>#VALUE!</v>
      </c>
      <c r="X78" s="166" t="str">
        <f t="shared" si="1"/>
        <v>C47</v>
      </c>
      <c r="Y78" s="148">
        <v>6</v>
      </c>
      <c r="Z78" s="148">
        <v>3</v>
      </c>
      <c r="AA78" s="151" t="str">
        <f t="shared" si="15"/>
        <v>C47.63</v>
      </c>
      <c r="AB78" s="156">
        <v>5</v>
      </c>
      <c r="AC78" s="157" t="s">
        <v>109</v>
      </c>
      <c r="AD78" s="158" t="s">
        <v>119</v>
      </c>
      <c r="AE78" s="3"/>
      <c r="AF78" s="51" t="s">
        <v>53</v>
      </c>
      <c r="AG78" s="85" t="b">
        <f t="shared" si="13"/>
        <v>1</v>
      </c>
      <c r="AH78" s="91" t="str">
        <f t="shared" si="2"/>
        <v>u</v>
      </c>
      <c r="AI78" s="92">
        <f t="shared" si="3"/>
        <v>5</v>
      </c>
      <c r="AJ78" s="93">
        <f t="shared" si="4"/>
        <v>5</v>
      </c>
      <c r="AK78" s="6"/>
      <c r="AL78" s="8" t="str">
        <f t="shared" si="5"/>
        <v>{63</v>
      </c>
      <c r="AM78" s="29" t="str">
        <f t="shared" si="6"/>
        <v>ITM_5</v>
      </c>
      <c r="AN78" s="29" t="str">
        <f t="shared" si="7"/>
        <v>MNU_UNITCONV</v>
      </c>
      <c r="AO78" s="29" t="str">
        <f t="shared" si="8"/>
        <v>MNU_CLK</v>
      </c>
      <c r="AP78" s="48" t="str">
        <f>IF(NOT(ISNA(MATCH(AM78,Lookups!E:E,))),VLOOKUP(AM78,Lookups!E:F,2,0),
IF(NOT(ISNA(MATCH(AN78,Lookups!E:E,))),VLOOKUP(AN78,Lookups!E:F,2,0),
IF(NOT(ISNA(MATCH(AO78,Lookups!E:E,))),VLOOKUP(AO78,Lookups!E:F,2,0),"ITM_NULL")))</f>
        <v>ITM_5</v>
      </c>
      <c r="AQ78" s="30" t="str">
        <f t="shared" si="21"/>
        <v>ITM_U</v>
      </c>
      <c r="AR78" s="113" t="s">
        <v>372</v>
      </c>
      <c r="AS78" s="114" t="s">
        <v>251</v>
      </c>
      <c r="AT78" s="117" t="s">
        <v>251</v>
      </c>
      <c r="AW78" s="14" t="str">
        <f t="shared" si="14"/>
        <v>{63</v>
      </c>
      <c r="AX78" s="196" t="str" cm="1">
        <f t="array" ref="AX78">SUBSTITUTE(SUBSTITUTE(_xlfn.SWITCH(AM78,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AM78), ".lo", ),"MNU_", "-MNU_")</f>
        <v>ITM_5</v>
      </c>
      <c r="AY78" s="196" t="str" cm="1">
        <f t="array" ref="AY78">SUBSTITUTE(SUBSTITUTE(_xlfn.SWITCH(AN78,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AN78), ".lo", ),"MNU_", "-MNU_")</f>
        <v>-MNU_UNITCONV</v>
      </c>
      <c r="AZ78" s="196" t="str" cm="1">
        <f t="array" ref="AZ78">SUBSTITUTE(SUBSTITUTE(_xlfn.SWITCH(AO78,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AO78), ".lo", ),"MNU_", "-MNU_")</f>
        <v>-MNU_CLK</v>
      </c>
      <c r="BA78" s="215" t="str" cm="1">
        <f t="array" ref="BA78">SUBSTITUTE(SUBSTITUTE(_xlfn.SWITCH(AP78,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AP78), ".lo", ),"MNU_", "-MNU_")</f>
        <v>ITM_5</v>
      </c>
      <c r="BB78" s="196" t="str" cm="1">
        <f t="array" ref="BB78">SUBSTITUTE(SUBSTITUTE(_xlfn.SWITCH(AQ78,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AQ78), ".lo", ),"MNU_", "-MNU_")</f>
        <v>ITM_U</v>
      </c>
      <c r="BC78" s="196" t="str" cm="1">
        <f t="array" ref="BC78">SUBSTITUTE(SUBSTITUTE(_xlfn.SWITCH(AR78,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AR78), ".lo", ),"MNU_", "-MNU_")</f>
        <v>ITM_u</v>
      </c>
      <c r="BD78" s="196" t="str" cm="1">
        <f t="array" ref="BD78">SUBSTITUTE(SUBSTITUTE(_xlfn.SWITCH(AS78,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AS78), ".lo", ),"MNU_", "-MNU_")</f>
        <v>ITM_5</v>
      </c>
      <c r="BE78" s="196" t="str" cm="1">
        <f t="array" ref="BE78">SUBSTITUTE(SUBSTITUTE(_xlfn.SWITCH(AT78,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AT78), ".lo", ),"MNU_", "-MNU_")</f>
        <v>ITM_5</v>
      </c>
      <c r="BG78" s="82"/>
      <c r="BI78" s="13" t="str">
        <f t="shared" si="10"/>
        <v xml:space="preserve">  {63,                  ITM_5,                -MNU_UNITCONV,        -MNU_CLK,             ITM_5,                ITM_U,                ITM_u,                ITM_5,                ITM_5               },</v>
      </c>
      <c r="BL78" s="47" t="str">
        <f t="shared" si="11"/>
        <v>ITM_u</v>
      </c>
      <c r="BM78" s="47" t="str">
        <f t="shared" si="12"/>
        <v>ITM_5</v>
      </c>
    </row>
    <row r="79" spans="1:65" ht="22" thickBot="1">
      <c r="A79" s="3">
        <v>0.1</v>
      </c>
      <c r="B79" s="3">
        <v>50</v>
      </c>
      <c r="C79" s="226"/>
      <c r="D79" s="228"/>
      <c r="E79" s="219" t="e">
        <f>layout&amp;"."&amp;$B79+E78+E77</f>
        <v>#VALUE!</v>
      </c>
      <c r="F79" s="226"/>
      <c r="G79" s="227"/>
      <c r="H79" s="228"/>
      <c r="I79" s="219" t="e">
        <f>layout&amp;"."&amp;$B79+I78+I77</f>
        <v>#VALUE!</v>
      </c>
      <c r="J79" s="226"/>
      <c r="K79" s="227"/>
      <c r="L79" s="228"/>
      <c r="M79" s="219" t="e">
        <f>layout&amp;"."&amp;$B79+M78+M77</f>
        <v>#VALUE!</v>
      </c>
      <c r="N79" s="226"/>
      <c r="O79" s="227"/>
      <c r="P79" s="228"/>
      <c r="Q79" s="219" t="e">
        <f>layout&amp;"."&amp;$B79+Q78+Q77</f>
        <v>#VALUE!</v>
      </c>
      <c r="R79" s="226"/>
      <c r="S79" s="227"/>
      <c r="T79" s="228"/>
      <c r="U79" s="229" t="e">
        <f>layout&amp;"."&amp;$B79+U78+U77</f>
        <v>#VALUE!</v>
      </c>
      <c r="X79" s="166" t="str">
        <f t="shared" si="1"/>
        <v>C47</v>
      </c>
      <c r="Y79" s="148">
        <v>6</v>
      </c>
      <c r="Z79" s="148">
        <v>4</v>
      </c>
      <c r="AA79" s="151" t="str">
        <f t="shared" si="15"/>
        <v>C47.64</v>
      </c>
      <c r="AB79" s="156">
        <v>6</v>
      </c>
      <c r="AC79" s="157" t="s">
        <v>110</v>
      </c>
      <c r="AD79" s="158" t="s">
        <v>334</v>
      </c>
      <c r="AE79" s="3"/>
      <c r="AF79" s="51" t="s">
        <v>54</v>
      </c>
      <c r="AG79" s="85" t="b">
        <f t="shared" si="13"/>
        <v>1</v>
      </c>
      <c r="AH79" s="91" t="str">
        <f t="shared" si="2"/>
        <v>v</v>
      </c>
      <c r="AI79" s="92">
        <f t="shared" si="3"/>
        <v>6</v>
      </c>
      <c r="AJ79" s="93">
        <f t="shared" si="4"/>
        <v>6</v>
      </c>
      <c r="AK79" s="6"/>
      <c r="AL79" s="8" t="str">
        <f t="shared" si="5"/>
        <v>{64</v>
      </c>
      <c r="AM79" s="29" t="str">
        <f t="shared" si="6"/>
        <v>ITM_6</v>
      </c>
      <c r="AN79" s="29" t="str">
        <f t="shared" si="7"/>
        <v>MNU_FLAGS</v>
      </c>
      <c r="AO79" s="29" t="str">
        <f t="shared" si="8"/>
        <v>MNU_PARTS</v>
      </c>
      <c r="AP79" s="48" t="str">
        <f>IF(NOT(ISNA(MATCH(AM79,Lookups!E:E,))),VLOOKUP(AM79,Lookups!E:F,2,0),
IF(NOT(ISNA(MATCH(AN79,Lookups!E:E,))),VLOOKUP(AN79,Lookups!E:F,2,0),
IF(NOT(ISNA(MATCH(AO79,Lookups!E:E,))),VLOOKUP(AO79,Lookups!E:F,2,0),"ITM_NULL")))</f>
        <v>ITM_6</v>
      </c>
      <c r="AQ79" s="30" t="str">
        <f t="shared" si="21"/>
        <v>ITM_V</v>
      </c>
      <c r="AR79" s="113" t="s">
        <v>373</v>
      </c>
      <c r="AS79" s="114" t="s">
        <v>253</v>
      </c>
      <c r="AT79" s="117" t="s">
        <v>253</v>
      </c>
      <c r="AW79" s="14" t="str">
        <f t="shared" si="14"/>
        <v>{64</v>
      </c>
      <c r="AX79" s="196" t="str" cm="1">
        <f t="array" ref="AX79">SUBSTITUTE(SUBSTITUTE(_xlfn.SWITCH(AM79,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AM79), ".lo", ),"MNU_", "-MNU_")</f>
        <v>ITM_6</v>
      </c>
      <c r="AY79" s="196" t="str" cm="1">
        <f t="array" ref="AY79">SUBSTITUTE(SUBSTITUTE(_xlfn.SWITCH(AN79,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AN79), ".lo", ),"MNU_", "-MNU_")</f>
        <v>-MNU_FLAGS</v>
      </c>
      <c r="AZ79" s="196" t="str" cm="1">
        <f t="array" ref="AZ79">SUBSTITUTE(SUBSTITUTE(_xlfn.SWITCH(AO79,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AO79), ".lo", ),"MNU_", "-MNU_")</f>
        <v>-MNU_PARTS</v>
      </c>
      <c r="BA79" s="215" t="str" cm="1">
        <f t="array" ref="BA79">SUBSTITUTE(SUBSTITUTE(_xlfn.SWITCH(AP79,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AP79), ".lo", ),"MNU_", "-MNU_")</f>
        <v>ITM_6</v>
      </c>
      <c r="BB79" s="196" t="str" cm="1">
        <f t="array" ref="BB79">SUBSTITUTE(SUBSTITUTE(_xlfn.SWITCH(AQ79,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AQ79), ".lo", ),"MNU_", "-MNU_")</f>
        <v>ITM_V</v>
      </c>
      <c r="BC79" s="196" t="str" cm="1">
        <f t="array" ref="BC79">SUBSTITUTE(SUBSTITUTE(_xlfn.SWITCH(AR79,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AR79), ".lo", ),"MNU_", "-MNU_")</f>
        <v>ITM_v</v>
      </c>
      <c r="BD79" s="196" t="str" cm="1">
        <f t="array" ref="BD79">SUBSTITUTE(SUBSTITUTE(_xlfn.SWITCH(AS79,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AS79), ".lo", ),"MNU_", "-MNU_")</f>
        <v>ITM_6</v>
      </c>
      <c r="BE79" s="196" t="str" cm="1">
        <f t="array" ref="BE79">SUBSTITUTE(SUBSTITUTE(_xlfn.SWITCH(AT79,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AT79), ".lo", ),"MNU_", "-MNU_")</f>
        <v>ITM_6</v>
      </c>
      <c r="BG79" s="82"/>
      <c r="BI79" s="13" t="str">
        <f t="shared" si="10"/>
        <v xml:space="preserve">  {64,                  ITM_6,                -MNU_FLAGS,           -MNU_PARTS,           ITM_6,                ITM_V,                ITM_v,                ITM_6,                ITM_6               },</v>
      </c>
      <c r="BL79" s="47" t="str">
        <f t="shared" si="11"/>
        <v>ITM_v</v>
      </c>
      <c r="BM79" s="47" t="str">
        <f t="shared" si="12"/>
        <v>ITM_6</v>
      </c>
    </row>
    <row r="80" spans="1:65" ht="21">
      <c r="A80" s="3"/>
      <c r="B80" s="3"/>
      <c r="C80" s="3">
        <f>2/10</f>
        <v>0.2</v>
      </c>
      <c r="D80" s="3">
        <f>3/10</f>
        <v>0.3</v>
      </c>
      <c r="E80" s="3">
        <f>4/10</f>
        <v>0.4</v>
      </c>
      <c r="F80" s="3">
        <f>2/10</f>
        <v>0.2</v>
      </c>
      <c r="G80" s="3"/>
      <c r="H80" s="3">
        <f>3/10</f>
        <v>0.3</v>
      </c>
      <c r="I80" s="3">
        <f>4/10</f>
        <v>0.4</v>
      </c>
      <c r="J80" s="3">
        <f>2/10</f>
        <v>0.2</v>
      </c>
      <c r="K80" s="3"/>
      <c r="L80" s="3">
        <f>3/10</f>
        <v>0.3</v>
      </c>
      <c r="M80" s="3">
        <f>4/10</f>
        <v>0.4</v>
      </c>
      <c r="N80" s="3">
        <f>2/10</f>
        <v>0.2</v>
      </c>
      <c r="O80" s="3"/>
      <c r="P80" s="3">
        <f>3/10</f>
        <v>0.3</v>
      </c>
      <c r="Q80" s="3">
        <f>4/10</f>
        <v>0.4</v>
      </c>
      <c r="R80" s="3">
        <f>2/10</f>
        <v>0.2</v>
      </c>
      <c r="S80" s="3"/>
      <c r="T80" s="3">
        <f>3/10</f>
        <v>0.3</v>
      </c>
      <c r="U80" s="3">
        <f>4/10</f>
        <v>0.4</v>
      </c>
      <c r="X80" s="166" t="str">
        <f t="shared" si="1"/>
        <v>C47</v>
      </c>
      <c r="Y80" s="148">
        <v>6</v>
      </c>
      <c r="Z80" s="148">
        <v>5</v>
      </c>
      <c r="AA80" s="151" t="str">
        <f t="shared" si="15"/>
        <v>C47.65</v>
      </c>
      <c r="AB80" s="160" t="s">
        <v>289</v>
      </c>
      <c r="AC80" s="157" t="s">
        <v>111</v>
      </c>
      <c r="AD80" s="158" t="s">
        <v>122</v>
      </c>
      <c r="AE80" s="3"/>
      <c r="AF80" s="51" t="s">
        <v>129</v>
      </c>
      <c r="AG80" s="85" t="b">
        <f t="shared" si="13"/>
        <v>1</v>
      </c>
      <c r="AH80" s="91" t="str">
        <f t="shared" si="2"/>
        <v>w</v>
      </c>
      <c r="AI80" s="92" t="str">
        <f t="shared" si="3"/>
        <v>✕</v>
      </c>
      <c r="AJ80" s="93" t="str">
        <f t="shared" si="4"/>
        <v>✕</v>
      </c>
      <c r="AK80" s="6"/>
      <c r="AL80" s="8" t="str">
        <f t="shared" si="5"/>
        <v>{65</v>
      </c>
      <c r="AM80" s="29" t="str">
        <f t="shared" si="6"/>
        <v>ITM_MULT</v>
      </c>
      <c r="AN80" s="29" t="str">
        <f t="shared" si="7"/>
        <v>MNU_PROB</v>
      </c>
      <c r="AO80" s="29" t="str">
        <f t="shared" si="8"/>
        <v>MNU_INTS</v>
      </c>
      <c r="AP80" s="48" t="str">
        <f>IF(NOT(ISNA(MATCH(AM80,Lookups!E:E,))),VLOOKUP(AM80,Lookups!E:F,2,0),
IF(NOT(ISNA(MATCH(AN80,Lookups!E:E,))),VLOOKUP(AN80,Lookups!E:F,2,0),
IF(NOT(ISNA(MATCH(AO80,Lookups!E:E,))),VLOOKUP(AO80,Lookups!E:F,2,0),"ITM_NULL")))</f>
        <v>ITM_CROSS</v>
      </c>
      <c r="AQ80" s="30" t="str">
        <f t="shared" si="21"/>
        <v>ITM_W</v>
      </c>
      <c r="AR80" s="113" t="s">
        <v>374</v>
      </c>
      <c r="AS80" s="114" t="s">
        <v>256</v>
      </c>
      <c r="AT80" s="117" t="s">
        <v>255</v>
      </c>
      <c r="AW80" s="14" t="str">
        <f t="shared" si="14"/>
        <v>{65</v>
      </c>
      <c r="AX80" s="196" t="str" cm="1">
        <f t="array" ref="AX80">SUBSTITUTE(SUBSTITUTE(_xlfn.SWITCH(AM80,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AM80), ".lo", ),"MNU_", "-MNU_")</f>
        <v>ITM_MULT</v>
      </c>
      <c r="AY80" s="196" t="str" cm="1">
        <f t="array" ref="AY80">SUBSTITUTE(SUBSTITUTE(_xlfn.SWITCH(AN80,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AN80), ".lo", ),"MNU_", "-MNU_")</f>
        <v>-MNU_PROB</v>
      </c>
      <c r="AZ80" s="196" t="str" cm="1">
        <f t="array" ref="AZ80">SUBSTITUTE(SUBSTITUTE(_xlfn.SWITCH(AO80,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AO80), ".lo", ),"MNU_", "-MNU_")</f>
        <v>-MNU_INTS</v>
      </c>
      <c r="BA80" s="215" t="str" cm="1">
        <f t="array" ref="BA80">SUBSTITUTE(SUBSTITUTE(_xlfn.SWITCH(AP80,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AP80), ".lo", ),"MNU_", "-MNU_")</f>
        <v>ITM_CROSS</v>
      </c>
      <c r="BB80" s="196" t="str" cm="1">
        <f t="array" ref="BB80">SUBSTITUTE(SUBSTITUTE(_xlfn.SWITCH(AQ80,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AQ80), ".lo", ),"MNU_", "-MNU_")</f>
        <v>ITM_W</v>
      </c>
      <c r="BC80" s="196" t="str" cm="1">
        <f t="array" ref="BC80">SUBSTITUTE(SUBSTITUTE(_xlfn.SWITCH(AR80,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AR80), ".lo", ),"MNU_", "-MNU_")</f>
        <v>ITM_w</v>
      </c>
      <c r="BD80" s="196" t="str" cm="1">
        <f t="array" ref="BD80">SUBSTITUTE(SUBSTITUTE(_xlfn.SWITCH(AS80,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AS80), ".lo", ),"MNU_", "-MNU_")</f>
        <v>ITM_CROSS</v>
      </c>
      <c r="BE80" s="196" t="str" cm="1">
        <f t="array" ref="BE80">SUBSTITUTE(SUBSTITUTE(_xlfn.SWITCH(AT80,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AT80), ".lo", ),"MNU_", "-MNU_")</f>
        <v>ITM_MULT</v>
      </c>
      <c r="BG80" s="82"/>
      <c r="BI80" s="13" t="str">
        <f t="shared" si="10"/>
        <v xml:space="preserve">  {65,                  ITM_MULT,             -MNU_PROB,            -MNU_INTS,            ITM_CROSS,            ITM_W,                ITM_w,                ITM_CROSS,            ITM_MULT            },</v>
      </c>
      <c r="BL80" s="47" t="str">
        <f t="shared" si="11"/>
        <v>ITM_w</v>
      </c>
      <c r="BM80" s="47" t="str">
        <f t="shared" si="12"/>
        <v>ITM_CROSS</v>
      </c>
    </row>
    <row r="81" spans="1:65" ht="21">
      <c r="A81" s="3"/>
      <c r="B81" s="3"/>
      <c r="C81" s="3">
        <v>1</v>
      </c>
      <c r="D81" s="3">
        <v>1</v>
      </c>
      <c r="E81" s="3">
        <v>1</v>
      </c>
      <c r="F81" s="3">
        <v>2</v>
      </c>
      <c r="G81" s="3">
        <v>2</v>
      </c>
      <c r="H81" s="3">
        <v>2</v>
      </c>
      <c r="I81" s="3">
        <v>2</v>
      </c>
      <c r="J81" s="3">
        <v>3</v>
      </c>
      <c r="K81" s="3">
        <v>3</v>
      </c>
      <c r="L81" s="3">
        <v>3</v>
      </c>
      <c r="M81" s="3">
        <v>3</v>
      </c>
      <c r="N81" s="3">
        <v>4</v>
      </c>
      <c r="O81" s="3">
        <v>4</v>
      </c>
      <c r="P81" s="3">
        <v>4</v>
      </c>
      <c r="Q81" s="3">
        <v>4</v>
      </c>
      <c r="R81" s="3">
        <v>5</v>
      </c>
      <c r="S81" s="3">
        <v>5</v>
      </c>
      <c r="T81" s="3">
        <v>5</v>
      </c>
      <c r="U81" s="3">
        <v>5</v>
      </c>
      <c r="X81" s="166" t="str">
        <f t="shared" si="1"/>
        <v>C47</v>
      </c>
      <c r="Y81" s="145">
        <v>7</v>
      </c>
      <c r="Z81" s="145">
        <v>1</v>
      </c>
      <c r="AA81" s="151" t="str">
        <f t="shared" si="15"/>
        <v>C47.71</v>
      </c>
      <c r="AB81" s="156" t="s">
        <v>20</v>
      </c>
      <c r="AC81" s="157" t="s">
        <v>130</v>
      </c>
      <c r="AD81" s="158" t="s">
        <v>130</v>
      </c>
      <c r="AE81" s="3"/>
      <c r="AF81" s="51" t="s">
        <v>20</v>
      </c>
      <c r="AG81" s="85" t="b">
        <f t="shared" si="13"/>
        <v>0</v>
      </c>
      <c r="AH81" s="91" t="str">
        <f t="shared" si="2"/>
        <v>(FlipChar)</v>
      </c>
      <c r="AI81" s="92" t="str">
        <f t="shared" si="3"/>
        <v>(Digit)</v>
      </c>
      <c r="AJ81" s="93" t="str">
        <f t="shared" si="4"/>
        <v>f/g</v>
      </c>
      <c r="AK81" s="6"/>
      <c r="AL81" s="8" t="str">
        <f t="shared" si="5"/>
        <v>{71</v>
      </c>
      <c r="AM81" s="29" t="str">
        <f t="shared" si="6"/>
        <v>KEY_fg</v>
      </c>
      <c r="AN81" s="29" t="str">
        <f t="shared" si="7"/>
        <v>ITM_NULL</v>
      </c>
      <c r="AO81" s="29" t="str">
        <f t="shared" si="8"/>
        <v>ITM_NULL</v>
      </c>
      <c r="AP81" s="48" t="str">
        <f>IF(NOT(ISNA(MATCH(AM81,Lookups!E:E,))),VLOOKUP(AM81,Lookups!E:F,2,0),
IF(NOT(ISNA(MATCH(AN81,Lookups!E:E,))),VLOOKUP(AN81,Lookups!E:F,2,0),
IF(NOT(ISNA(MATCH(AO81,Lookups!E:E,))),VLOOKUP(AO81,Lookups!E:F,2,0),"ITM_NULL")))</f>
        <v>KEY_fg</v>
      </c>
      <c r="AQ81" s="30" t="str">
        <f t="shared" si="21"/>
        <v>KEY_fg</v>
      </c>
      <c r="AR81" s="119" t="s">
        <v>437</v>
      </c>
      <c r="AS81" s="114" t="s">
        <v>438</v>
      </c>
      <c r="AT81" s="117" t="s">
        <v>258</v>
      </c>
      <c r="AW81" s="14" t="str">
        <f t="shared" si="14"/>
        <v>{71</v>
      </c>
      <c r="AX81" s="196" t="str" cm="1">
        <f t="array" ref="AX81">SUBSTITUTE(SUBSTITUTE(_xlfn.SWITCH(AM81,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AM81), ".lo", ),"MNU_", "-MNU_")</f>
        <v>KEY_fg</v>
      </c>
      <c r="AY81" s="196" t="str" cm="1">
        <f t="array" ref="AY81">SUBSTITUTE(SUBSTITUTE(_xlfn.SWITCH(AN81,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AN81), ".lo", ),"MNU_", "-MNU_")</f>
        <v>ITM_NULL</v>
      </c>
      <c r="AZ81" s="196" t="str" cm="1">
        <f t="array" ref="AZ81">SUBSTITUTE(SUBSTITUTE(_xlfn.SWITCH(AO81,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AO81), ".lo", ),"MNU_", "-MNU_")</f>
        <v>ITM_NULL</v>
      </c>
      <c r="BA81" s="215" t="str" cm="1">
        <f t="array" ref="BA81">SUBSTITUTE(SUBSTITUTE(_xlfn.SWITCH(AP81,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AP81), ".lo", ),"MNU_", "-MNU_")</f>
        <v>KEY_fg</v>
      </c>
      <c r="BB81" s="196" t="str" cm="1">
        <f t="array" ref="BB81">SUBSTITUTE(SUBSTITUTE(_xlfn.SWITCH(AQ81,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AQ81), ".lo", ),"MNU_", "-MNU_")</f>
        <v>KEY_fg</v>
      </c>
      <c r="BC81" s="196" t="str" cm="1">
        <f t="array" ref="BC81">SUBSTITUTE(SUBSTITUTE(_xlfn.SWITCH(AR81,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AR81), ".lo", ),"MNU_", "-MNU_")</f>
        <v>ITM_NULL</v>
      </c>
      <c r="BD81" s="196" t="str" cm="1">
        <f t="array" ref="BD81">SUBSTITUTE(SUBSTITUTE(_xlfn.SWITCH(AS81,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AS81), ".lo", ),"MNU_", "-MNU_")</f>
        <v>ITM_NULL</v>
      </c>
      <c r="BE81" s="196" t="str" cm="1">
        <f t="array" ref="BE81">SUBSTITUTE(SUBSTITUTE(_xlfn.SWITCH(AT81,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AT81), ".lo", ),"MNU_", "-MNU_")</f>
        <v>KEY_fg</v>
      </c>
      <c r="BG81" s="82"/>
      <c r="BI81" s="13" t="str">
        <f t="shared" si="10"/>
        <v xml:space="preserve">  {71,                  KEY_fg,               ITM_NULL,             ITM_NULL,             KEY_fg,               KEY_fg,               ITM_NULL,             ITM_NULL,             KEY_fg              },</v>
      </c>
      <c r="BL81" s="47" t="str">
        <f t="shared" si="11"/>
        <v>DOCU_CHR_caseFLIP</v>
      </c>
      <c r="BM81" s="47" t="str">
        <f t="shared" si="12"/>
        <v>DOCU_CHR_numSET</v>
      </c>
    </row>
    <row r="82" spans="1:65" ht="22" thickBot="1">
      <c r="A82" s="3"/>
      <c r="B82" s="3">
        <v>60</v>
      </c>
      <c r="C82" s="4" t="str">
        <f>layout&amp;"."&amp;$B82+C81+C80</f>
        <v>C47.61,2</v>
      </c>
      <c r="D82" s="4" t="str">
        <f>layout&amp;"."&amp;$B82+D81+D80</f>
        <v>C47.61,3</v>
      </c>
      <c r="F82" s="4" t="str">
        <f>layout&amp;"."&amp;$B82+F81+F80</f>
        <v>C47.62,2</v>
      </c>
      <c r="H82" s="4" t="str">
        <f>layout&amp;"."&amp;$B82+H81+H80</f>
        <v>C47.62,3</v>
      </c>
      <c r="J82" s="4" t="str">
        <f>layout&amp;"."&amp;$B82+J81+J80</f>
        <v>C47.63,2</v>
      </c>
      <c r="L82" s="4" t="str">
        <f>layout&amp;"."&amp;$B82+L81+L80</f>
        <v>C47.63,3</v>
      </c>
      <c r="N82" s="4" t="str">
        <f>layout&amp;"."&amp;$B82+N81+N80</f>
        <v>C47.64,2</v>
      </c>
      <c r="P82" s="4" t="str">
        <f>layout&amp;"."&amp;$B82+P81+P80</f>
        <v>C47.64,3</v>
      </c>
      <c r="R82" s="4" t="str">
        <f>layout&amp;"."&amp;$B82+R81+R80</f>
        <v>C47.65,2</v>
      </c>
      <c r="T82" s="4" t="str">
        <f>layout&amp;"."&amp;$B82+T81+T80</f>
        <v>C47.65,3</v>
      </c>
      <c r="X82" s="166" t="str">
        <f t="shared" si="1"/>
        <v>C47</v>
      </c>
      <c r="Y82" s="148">
        <v>7</v>
      </c>
      <c r="Z82" s="148">
        <v>2</v>
      </c>
      <c r="AA82" s="151" t="str">
        <f t="shared" si="15"/>
        <v>C47.72</v>
      </c>
      <c r="AB82" s="156">
        <v>1</v>
      </c>
      <c r="AC82" s="157" t="s">
        <v>80</v>
      </c>
      <c r="AD82" s="158" t="s">
        <v>123</v>
      </c>
      <c r="AE82" s="3"/>
      <c r="AF82" s="51" t="s">
        <v>55</v>
      </c>
      <c r="AG82" s="85" t="b">
        <f t="shared" si="13"/>
        <v>1</v>
      </c>
      <c r="AH82" s="91" t="str">
        <f t="shared" si="2"/>
        <v>x</v>
      </c>
      <c r="AI82" s="92">
        <f t="shared" si="3"/>
        <v>1</v>
      </c>
      <c r="AJ82" s="93">
        <f t="shared" si="4"/>
        <v>1</v>
      </c>
      <c r="AK82" s="6"/>
      <c r="AL82" s="8" t="str">
        <f t="shared" si="5"/>
        <v>{72</v>
      </c>
      <c r="AM82" s="29" t="str">
        <f t="shared" si="6"/>
        <v>ITM_1</v>
      </c>
      <c r="AN82" s="29" t="str">
        <f t="shared" si="7"/>
        <v>ITM_ASSIGN</v>
      </c>
      <c r="AO82" s="29" t="str">
        <f t="shared" si="8"/>
        <v>MNU_ASN</v>
      </c>
      <c r="AP82" s="48" t="str">
        <f>IF(NOT(ISNA(MATCH(AM82,Lookups!E:E,))),VLOOKUP(AM82,Lookups!E:F,2,0),
IF(NOT(ISNA(MATCH(AN82,Lookups!E:E,))),VLOOKUP(AN82,Lookups!E:F,2,0),
IF(NOT(ISNA(MATCH(AO82,Lookups!E:E,))),VLOOKUP(AO82,Lookups!E:F,2,0),"ITM_NULL")))</f>
        <v>ITM_1</v>
      </c>
      <c r="AQ82" s="30" t="str">
        <f t="shared" ref="AQ82:AQ90" si="26">VLOOKUP(AF82,labelitem,2,0)</f>
        <v>ITM_X</v>
      </c>
      <c r="AR82" s="113" t="s">
        <v>375</v>
      </c>
      <c r="AS82" s="114" t="s">
        <v>259</v>
      </c>
      <c r="AT82" s="117" t="s">
        <v>259</v>
      </c>
      <c r="AW82" s="14" t="str">
        <f t="shared" si="14"/>
        <v>{72</v>
      </c>
      <c r="AX82" s="196" t="str" cm="1">
        <f t="array" ref="AX82">SUBSTITUTE(SUBSTITUTE(_xlfn.SWITCH(AM82,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AM82), ".lo", ),"MNU_", "-MNU_")</f>
        <v>ITM_1</v>
      </c>
      <c r="AY82" s="196" t="str" cm="1">
        <f t="array" ref="AY82">SUBSTITUTE(SUBSTITUTE(_xlfn.SWITCH(AN82,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AN82), ".lo", ),"MNU_", "-MNU_")</f>
        <v>ITM_ASSIGN</v>
      </c>
      <c r="AZ82" s="196" t="str" cm="1">
        <f t="array" ref="AZ82">SUBSTITUTE(SUBSTITUTE(_xlfn.SWITCH(AO82,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AO82), ".lo", ),"MNU_", "-MNU_")</f>
        <v>-MNU_ASN</v>
      </c>
      <c r="BA82" s="215" t="str" cm="1">
        <f t="array" ref="BA82">SUBSTITUTE(SUBSTITUTE(_xlfn.SWITCH(AP82,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AP82), ".lo", ),"MNU_", "-MNU_")</f>
        <v>ITM_1</v>
      </c>
      <c r="BB82" s="196" t="str" cm="1">
        <f t="array" ref="BB82">SUBSTITUTE(SUBSTITUTE(_xlfn.SWITCH(AQ82,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AQ82), ".lo", ),"MNU_", "-MNU_")</f>
        <v>ITM_X</v>
      </c>
      <c r="BC82" s="196" t="str" cm="1">
        <f t="array" ref="BC82">SUBSTITUTE(SUBSTITUTE(_xlfn.SWITCH(AR82,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AR82), ".lo", ),"MNU_", "-MNU_")</f>
        <v>ITM_x</v>
      </c>
      <c r="BD82" s="196" t="str" cm="1">
        <f t="array" ref="BD82">SUBSTITUTE(SUBSTITUTE(_xlfn.SWITCH(AS82,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AS82), ".lo", ),"MNU_", "-MNU_")</f>
        <v>ITM_1</v>
      </c>
      <c r="BE82" s="196" t="str" cm="1">
        <f t="array" ref="BE82">SUBSTITUTE(SUBSTITUTE(_xlfn.SWITCH(AT82,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AT82), ".lo", ),"MNU_", "-MNU_")</f>
        <v>ITM_1</v>
      </c>
      <c r="BG82" s="82"/>
      <c r="BI82" s="13" t="str">
        <f t="shared" si="10"/>
        <v xml:space="preserve">  {72,                  ITM_1,                ITM_ASSIGN,           -MNU_ASN,             ITM_1,                ITM_X,                ITM_x,                ITM_1,                ITM_1               },</v>
      </c>
      <c r="BL82" s="47" t="str">
        <f t="shared" si="11"/>
        <v>ITM_x</v>
      </c>
      <c r="BM82" s="47" t="str">
        <f t="shared" si="12"/>
        <v>ITM_1</v>
      </c>
    </row>
    <row r="83" spans="1:65" ht="21">
      <c r="A83" s="3">
        <v>0.1</v>
      </c>
      <c r="B83" s="3">
        <v>60</v>
      </c>
      <c r="C83" s="220" t="str">
        <f>layout&amp;"."&amp;$B85+C81+$A83</f>
        <v>C47.61,1</v>
      </c>
      <c r="D83" s="222"/>
      <c r="E83" s="219" t="str">
        <f>layout&amp;"."&amp;$B83+E81+E80</f>
        <v>C47.61,4</v>
      </c>
      <c r="F83" s="220" t="str">
        <f>layout&amp;"."&amp;$B83+F81+$A83</f>
        <v>C47.62,1</v>
      </c>
      <c r="G83" s="221">
        <f t="shared" ref="G83" si="27">$B85+G81+$A83</f>
        <v>62.1</v>
      </c>
      <c r="H83" s="222"/>
      <c r="I83" s="219" t="str">
        <f>layout&amp;"."&amp;$B83+I81+I80</f>
        <v>C47.62,4</v>
      </c>
      <c r="J83" s="220" t="str">
        <f>layout&amp;"."&amp;$B83+J81+$A83</f>
        <v>C47.63,1</v>
      </c>
      <c r="K83" s="221">
        <f t="shared" ref="K83" si="28">$B85+K81+$A83</f>
        <v>63.1</v>
      </c>
      <c r="L83" s="222"/>
      <c r="M83" s="219" t="str">
        <f>layout&amp;"."&amp;$B83+M81+M80</f>
        <v>C47.63,4</v>
      </c>
      <c r="N83" s="220" t="str">
        <f>layout&amp;"."&amp;$B83+N81+$A83</f>
        <v>C47.64,1</v>
      </c>
      <c r="O83" s="221">
        <f t="shared" ref="O83" si="29">$B85+O81+$A83</f>
        <v>64.099999999999994</v>
      </c>
      <c r="P83" s="222"/>
      <c r="Q83" s="219" t="str">
        <f>layout&amp;"."&amp;$B83+Q81+Q80</f>
        <v>C47.64,4</v>
      </c>
      <c r="R83" s="220" t="str">
        <f>layout&amp;"."&amp;$B83+R81+$A83</f>
        <v>C47.65,1</v>
      </c>
      <c r="S83" s="221">
        <f t="shared" ref="S83" si="30">$B85+S81+$A83</f>
        <v>65.099999999999994</v>
      </c>
      <c r="T83" s="222"/>
      <c r="U83" s="229" t="str">
        <f>layout&amp;"."&amp;$B83+U81+U80</f>
        <v>C47.65,4</v>
      </c>
      <c r="X83" s="166" t="str">
        <f t="shared" si="1"/>
        <v>C47</v>
      </c>
      <c r="Y83" s="148">
        <v>7</v>
      </c>
      <c r="Z83" s="148">
        <v>3</v>
      </c>
      <c r="AA83" s="151" t="str">
        <f t="shared" si="15"/>
        <v>C47.73</v>
      </c>
      <c r="AB83" s="156">
        <v>2</v>
      </c>
      <c r="AC83" s="157" t="s">
        <v>81</v>
      </c>
      <c r="AD83" s="158" t="s">
        <v>654</v>
      </c>
      <c r="AE83" s="3"/>
      <c r="AF83" s="51" t="s">
        <v>56</v>
      </c>
      <c r="AG83" s="85" t="b">
        <f t="shared" si="13"/>
        <v>1</v>
      </c>
      <c r="AH83" s="91" t="str">
        <f t="shared" si="2"/>
        <v>y</v>
      </c>
      <c r="AI83" s="92">
        <f t="shared" si="3"/>
        <v>2</v>
      </c>
      <c r="AJ83" s="93">
        <f t="shared" si="4"/>
        <v>2</v>
      </c>
      <c r="AK83" s="6"/>
      <c r="AL83" s="8" t="str">
        <f t="shared" si="5"/>
        <v>{73</v>
      </c>
      <c r="AM83" s="29" t="str">
        <f t="shared" si="6"/>
        <v>ITM_2</v>
      </c>
      <c r="AN83" s="29" t="str">
        <f t="shared" si="7"/>
        <v>ITM_USERMODE</v>
      </c>
      <c r="AO83" s="29" t="str">
        <f t="shared" si="8"/>
        <v>MNU_ALPHAFN</v>
      </c>
      <c r="AP83" s="48" t="str">
        <f>IF(NOT(ISNA(MATCH(AM83,Lookups!E:E,))),VLOOKUP(AM83,Lookups!E:F,2,0),
IF(NOT(ISNA(MATCH(AN83,Lookups!E:E,))),VLOOKUP(AN83,Lookups!E:F,2,0),
IF(NOT(ISNA(MATCH(AO83,Lookups!E:E,))),VLOOKUP(AO83,Lookups!E:F,2,0),"ITM_NULL")))</f>
        <v>ITM_2</v>
      </c>
      <c r="AQ83" s="30" t="str">
        <f t="shared" si="26"/>
        <v>ITM_Y</v>
      </c>
      <c r="AR83" s="113" t="s">
        <v>376</v>
      </c>
      <c r="AS83" s="114" t="s">
        <v>262</v>
      </c>
      <c r="AT83" s="117" t="s">
        <v>262</v>
      </c>
      <c r="AW83" s="14" t="str">
        <f t="shared" si="14"/>
        <v>{73</v>
      </c>
      <c r="AX83" s="196" t="str" cm="1">
        <f t="array" ref="AX83">SUBSTITUTE(SUBSTITUTE(_xlfn.SWITCH(AM83,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AM83), ".lo", ),"MNU_", "-MNU_")</f>
        <v>ITM_2</v>
      </c>
      <c r="AY83" s="196" t="str" cm="1">
        <f t="array" ref="AY83">SUBSTITUTE(SUBSTITUTE(_xlfn.SWITCH(AN83,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AN83), ".lo", ),"MNU_", "-MNU_")</f>
        <v>ITM_USERMODE</v>
      </c>
      <c r="AZ83" s="196" t="str" cm="1">
        <f t="array" ref="AZ83">SUBSTITUTE(SUBSTITUTE(_xlfn.SWITCH(AO83,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AO83), ".lo", ),"MNU_", "-MNU_")</f>
        <v>-MNU_ALPHAFN</v>
      </c>
      <c r="BA83" s="215" t="str" cm="1">
        <f t="array" ref="BA83">SUBSTITUTE(SUBSTITUTE(_xlfn.SWITCH(AP83,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AP83), ".lo", ),"MNU_", "-MNU_")</f>
        <v>ITM_2</v>
      </c>
      <c r="BB83" s="196" t="str" cm="1">
        <f t="array" ref="BB83">SUBSTITUTE(SUBSTITUTE(_xlfn.SWITCH(AQ83,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AQ83), ".lo", ),"MNU_", "-MNU_")</f>
        <v>ITM_Y</v>
      </c>
      <c r="BC83" s="196" t="str" cm="1">
        <f t="array" ref="BC83">SUBSTITUTE(SUBSTITUTE(_xlfn.SWITCH(AR83,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AR83), ".lo", ),"MNU_", "-MNU_")</f>
        <v>ITM_y</v>
      </c>
      <c r="BD83" s="196" t="str" cm="1">
        <f t="array" ref="BD83">SUBSTITUTE(SUBSTITUTE(_xlfn.SWITCH(AS83,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AS83), ".lo", ),"MNU_", "-MNU_")</f>
        <v>ITM_2</v>
      </c>
      <c r="BE83" s="196" t="str" cm="1">
        <f t="array" ref="BE83">SUBSTITUTE(SUBSTITUTE(_xlfn.SWITCH(AT83,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AT83), ".lo", ),"MNU_", "-MNU_")</f>
        <v>ITM_2</v>
      </c>
      <c r="BG83" s="82"/>
      <c r="BI83" s="13" t="str">
        <f t="shared" si="10"/>
        <v xml:space="preserve">  {73,                  ITM_2,                ITM_USERMODE,         -MNU_ALPHAFN,         ITM_2,                ITM_Y,                ITM_y,                ITM_2,                ITM_2               },</v>
      </c>
      <c r="BL83" s="47" t="str">
        <f t="shared" si="11"/>
        <v>ITM_y</v>
      </c>
      <c r="BM83" s="47" t="str">
        <f t="shared" si="12"/>
        <v>ITM_2</v>
      </c>
    </row>
    <row r="84" spans="1:65" ht="21">
      <c r="A84" s="3">
        <v>0.1</v>
      </c>
      <c r="B84" s="3">
        <v>60</v>
      </c>
      <c r="C84" s="223"/>
      <c r="D84" s="225"/>
      <c r="E84" s="219" t="e">
        <f>layout&amp;"."&amp;$B84+E83+E82</f>
        <v>#VALUE!</v>
      </c>
      <c r="F84" s="223"/>
      <c r="G84" s="224"/>
      <c r="H84" s="225"/>
      <c r="I84" s="219" t="e">
        <f>layout&amp;"."&amp;$B84+I83+I82</f>
        <v>#VALUE!</v>
      </c>
      <c r="J84" s="223"/>
      <c r="K84" s="224"/>
      <c r="L84" s="225"/>
      <c r="M84" s="219" t="e">
        <f>layout&amp;"."&amp;$B84+M83+M82</f>
        <v>#VALUE!</v>
      </c>
      <c r="N84" s="223"/>
      <c r="O84" s="224"/>
      <c r="P84" s="225"/>
      <c r="Q84" s="219" t="e">
        <f>layout&amp;"."&amp;$B84+Q83+Q82</f>
        <v>#VALUE!</v>
      </c>
      <c r="R84" s="223"/>
      <c r="S84" s="224"/>
      <c r="T84" s="225"/>
      <c r="U84" s="229" t="e">
        <f>layout&amp;"."&amp;$B84+U83+U82</f>
        <v>#VALUE!</v>
      </c>
      <c r="X84" s="166" t="str">
        <f t="shared" si="1"/>
        <v>C47</v>
      </c>
      <c r="Y84" s="148">
        <v>7</v>
      </c>
      <c r="Z84" s="148">
        <v>4</v>
      </c>
      <c r="AA84" s="151" t="str">
        <f t="shared" si="15"/>
        <v>C47.74</v>
      </c>
      <c r="AB84" s="156">
        <v>3</v>
      </c>
      <c r="AC84" s="157" t="s">
        <v>127</v>
      </c>
      <c r="AD84" s="158" t="s">
        <v>124</v>
      </c>
      <c r="AE84" s="3"/>
      <c r="AF84" s="51" t="s">
        <v>57</v>
      </c>
      <c r="AG84" s="85" t="b">
        <f t="shared" si="13"/>
        <v>1</v>
      </c>
      <c r="AH84" s="91" t="str">
        <f t="shared" si="2"/>
        <v>z</v>
      </c>
      <c r="AI84" s="92">
        <f t="shared" si="3"/>
        <v>3</v>
      </c>
      <c r="AJ84" s="93">
        <f t="shared" si="4"/>
        <v>3</v>
      </c>
      <c r="AK84" s="6"/>
      <c r="AL84" s="8" t="str">
        <f t="shared" si="5"/>
        <v>{74</v>
      </c>
      <c r="AM84" s="29" t="str">
        <f t="shared" si="6"/>
        <v>ITM_3</v>
      </c>
      <c r="AN84" s="29" t="str">
        <f t="shared" si="7"/>
        <v>MNU_PFN</v>
      </c>
      <c r="AO84" s="29" t="str">
        <f t="shared" si="8"/>
        <v>MNU_LOOP</v>
      </c>
      <c r="AP84" s="48" t="str">
        <f>IF(NOT(ISNA(MATCH(AM84,Lookups!E:E,))),VLOOKUP(AM84,Lookups!E:F,2,0),
IF(NOT(ISNA(MATCH(AN84,Lookups!E:E,))),VLOOKUP(AN84,Lookups!E:F,2,0),
IF(NOT(ISNA(MATCH(AO84,Lookups!E:E,))),VLOOKUP(AO84,Lookups!E:F,2,0),"ITM_NULL")))</f>
        <v>ITM_3</v>
      </c>
      <c r="AQ84" s="30" t="str">
        <f t="shared" si="26"/>
        <v>ITM_Z</v>
      </c>
      <c r="AR84" s="113" t="s">
        <v>377</v>
      </c>
      <c r="AS84" s="114" t="s">
        <v>265</v>
      </c>
      <c r="AT84" s="117" t="s">
        <v>265</v>
      </c>
      <c r="AW84" s="14" t="str">
        <f t="shared" si="14"/>
        <v>{74</v>
      </c>
      <c r="AX84" s="196" t="str" cm="1">
        <f t="array" ref="AX84">SUBSTITUTE(SUBSTITUTE(_xlfn.SWITCH(AM84,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AM84), ".lo", ),"MNU_", "-MNU_")</f>
        <v>ITM_3</v>
      </c>
      <c r="AY84" s="196" t="str" cm="1">
        <f t="array" ref="AY84">SUBSTITUTE(SUBSTITUTE(_xlfn.SWITCH(AN84,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AN84), ".lo", ),"MNU_", "-MNU_")</f>
        <v>-MNU_PFN</v>
      </c>
      <c r="AZ84" s="196" t="str" cm="1">
        <f t="array" ref="AZ84">SUBSTITUTE(SUBSTITUTE(_xlfn.SWITCH(AO84,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AO84), ".lo", ),"MNU_", "-MNU_")</f>
        <v>-MNU_LOOP</v>
      </c>
      <c r="BA84" s="215" t="str" cm="1">
        <f t="array" ref="BA84">SUBSTITUTE(SUBSTITUTE(_xlfn.SWITCH(AP84,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AP84), ".lo", ),"MNU_", "-MNU_")</f>
        <v>ITM_3</v>
      </c>
      <c r="BB84" s="196" t="str" cm="1">
        <f t="array" ref="BB84">SUBSTITUTE(SUBSTITUTE(_xlfn.SWITCH(AQ84,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AQ84), ".lo", ),"MNU_", "-MNU_")</f>
        <v>ITM_Z</v>
      </c>
      <c r="BC84" s="196" t="str" cm="1">
        <f t="array" ref="BC84">SUBSTITUTE(SUBSTITUTE(_xlfn.SWITCH(AR84,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AR84), ".lo", ),"MNU_", "-MNU_")</f>
        <v>ITM_z</v>
      </c>
      <c r="BD84" s="196" t="str" cm="1">
        <f t="array" ref="BD84">SUBSTITUTE(SUBSTITUTE(_xlfn.SWITCH(AS84,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AS84), ".lo", ),"MNU_", "-MNU_")</f>
        <v>ITM_3</v>
      </c>
      <c r="BE84" s="196" t="str" cm="1">
        <f t="array" ref="BE84">SUBSTITUTE(SUBSTITUTE(_xlfn.SWITCH(AT84,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AT84), ".lo", ),"MNU_", "-MNU_")</f>
        <v>ITM_3</v>
      </c>
      <c r="BG84" s="82"/>
      <c r="BI84" s="13" t="str">
        <f t="shared" si="10"/>
        <v xml:space="preserve">  {74,                  ITM_3,                -MNU_PFN,             -MNU_LOOP,            ITM_3,                ITM_Z,                ITM_z,                ITM_3,                ITM_3               },</v>
      </c>
      <c r="BL84" s="47" t="str">
        <f t="shared" si="11"/>
        <v>ITM_z</v>
      </c>
      <c r="BM84" s="47" t="str">
        <f t="shared" si="12"/>
        <v>ITM_3</v>
      </c>
    </row>
    <row r="85" spans="1:65" ht="22" thickBot="1">
      <c r="A85" s="3">
        <v>0.1</v>
      </c>
      <c r="B85" s="3">
        <v>60</v>
      </c>
      <c r="C85" s="226"/>
      <c r="D85" s="228"/>
      <c r="E85" s="219" t="e">
        <f>layout&amp;"."&amp;$B85+E84+E83</f>
        <v>#VALUE!</v>
      </c>
      <c r="F85" s="226"/>
      <c r="G85" s="227"/>
      <c r="H85" s="228"/>
      <c r="I85" s="219" t="e">
        <f>layout&amp;"."&amp;$B85+I84+I83</f>
        <v>#VALUE!</v>
      </c>
      <c r="J85" s="226"/>
      <c r="K85" s="227"/>
      <c r="L85" s="228"/>
      <c r="M85" s="219" t="e">
        <f>layout&amp;"."&amp;$B85+M84+M83</f>
        <v>#VALUE!</v>
      </c>
      <c r="N85" s="226"/>
      <c r="O85" s="227"/>
      <c r="P85" s="228"/>
      <c r="Q85" s="219" t="e">
        <f>layout&amp;"."&amp;$B85+Q84+Q83</f>
        <v>#VALUE!</v>
      </c>
      <c r="R85" s="226"/>
      <c r="S85" s="227"/>
      <c r="T85" s="228"/>
      <c r="U85" s="229" t="e">
        <f>layout&amp;"."&amp;$B85+U84+U83</f>
        <v>#VALUE!</v>
      </c>
      <c r="X85" s="166" t="str">
        <f t="shared" si="1"/>
        <v>C47</v>
      </c>
      <c r="Y85" s="148">
        <v>7</v>
      </c>
      <c r="Z85" s="148">
        <v>5</v>
      </c>
      <c r="AA85" s="151" t="str">
        <f t="shared" si="15"/>
        <v>C47.75</v>
      </c>
      <c r="AB85" s="156" t="s">
        <v>96</v>
      </c>
      <c r="AC85" s="157" t="s">
        <v>331</v>
      </c>
      <c r="AD85" s="158" t="s">
        <v>128</v>
      </c>
      <c r="AE85" s="3"/>
      <c r="AF85" s="51" t="s">
        <v>58</v>
      </c>
      <c r="AG85" s="85" t="b">
        <f t="shared" si="13"/>
        <v>0</v>
      </c>
      <c r="AH85" s="91" t="str">
        <f t="shared" si="2"/>
        <v>-</v>
      </c>
      <c r="AI85" s="92" t="str">
        <f t="shared" si="3"/>
        <v>-</v>
      </c>
      <c r="AJ85" s="93" t="str">
        <f t="shared" si="4"/>
        <v>-</v>
      </c>
      <c r="AK85" s="6"/>
      <c r="AL85" s="8" t="str">
        <f t="shared" si="5"/>
        <v>{75</v>
      </c>
      <c r="AM85" s="29" t="str">
        <f t="shared" si="6"/>
        <v>ITM_SUB</v>
      </c>
      <c r="AN85" s="29" t="str">
        <f t="shared" si="7"/>
        <v>MNU_PRINT</v>
      </c>
      <c r="AO85" s="29" t="str">
        <f t="shared" si="8"/>
        <v>MNU_IO</v>
      </c>
      <c r="AP85" s="48" t="str">
        <f>IF(NOT(ISNA(MATCH(AM85,Lookups!E:E,))),VLOOKUP(AM85,Lookups!E:F,2,0),
IF(NOT(ISNA(MATCH(AN85,Lookups!E:E,))),VLOOKUP(AN85,Lookups!E:F,2,0),
IF(NOT(ISNA(MATCH(AO85,Lookups!E:E,))),VLOOKUP(AO85,Lookups!E:F,2,0),"ITM_NULL")))</f>
        <v>ITM_MINUS</v>
      </c>
      <c r="AQ85" s="30" t="str">
        <f t="shared" si="26"/>
        <v>ITM_UNDERSCORE</v>
      </c>
      <c r="AR85" s="120" t="s">
        <v>268</v>
      </c>
      <c r="AS85" s="114" t="s">
        <v>268</v>
      </c>
      <c r="AT85" s="117" t="s">
        <v>267</v>
      </c>
      <c r="AW85" s="14" t="str">
        <f t="shared" si="14"/>
        <v>{75</v>
      </c>
      <c r="AX85" s="196" t="str" cm="1">
        <f t="array" ref="AX85">SUBSTITUTE(SUBSTITUTE(_xlfn.SWITCH(AM85,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AM85), ".lo", ),"MNU_", "-MNU_")</f>
        <v>ITM_SUB</v>
      </c>
      <c r="AY85" s="196" t="str" cm="1">
        <f t="array" ref="AY85">SUBSTITUTE(SUBSTITUTE(_xlfn.SWITCH(AN85,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AN85), ".lo", ),"MNU_", "-MNU_")</f>
        <v>-MNU_PRINT</v>
      </c>
      <c r="AZ85" s="196" t="str" cm="1">
        <f t="array" ref="AZ85">SUBSTITUTE(SUBSTITUTE(_xlfn.SWITCH(AO85,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AO85), ".lo", ),"MNU_", "-MNU_")</f>
        <v>-MNU_IO</v>
      </c>
      <c r="BA85" s="215" t="str" cm="1">
        <f t="array" ref="BA85">SUBSTITUTE(SUBSTITUTE(_xlfn.SWITCH(AP85,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AP85), ".lo", ),"MNU_", "-MNU_")</f>
        <v>ITM_MINUS</v>
      </c>
      <c r="BB85" s="196" t="str" cm="1">
        <f t="array" ref="BB85">SUBSTITUTE(SUBSTITUTE(_xlfn.SWITCH(AQ85,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AQ85), ".lo", ),"MNU_", "-MNU_")</f>
        <v>ITM_UNDERSCORE</v>
      </c>
      <c r="BC85" s="196" t="str" cm="1">
        <f t="array" ref="BC85">SUBSTITUTE(SUBSTITUTE(_xlfn.SWITCH(AR85,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AR85), ".lo", ),"MNU_", "-MNU_")</f>
        <v>ITM_MINUS</v>
      </c>
      <c r="BD85" s="196" t="str" cm="1">
        <f t="array" ref="BD85">SUBSTITUTE(SUBSTITUTE(_xlfn.SWITCH(AS85,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AS85), ".lo", ),"MNU_", "-MNU_")</f>
        <v>ITM_MINUS</v>
      </c>
      <c r="BE85" s="196" t="str" cm="1">
        <f t="array" ref="BE85">SUBSTITUTE(SUBSTITUTE(_xlfn.SWITCH(AT85,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AT85), ".lo", ),"MNU_", "-MNU_")</f>
        <v>ITM_SUB</v>
      </c>
      <c r="BG85" s="82"/>
      <c r="BI85" s="13" t="str">
        <f t="shared" si="10"/>
        <v xml:space="preserve">  {75,                  ITM_SUB,              -MNU_PRINT,           -MNU_IO,              ITM_MINUS,            ITM_UNDERSCORE,       ITM_MINUS,            ITM_MINUS,            ITM_SUB             },</v>
      </c>
      <c r="BL85" s="47" t="str">
        <f t="shared" si="11"/>
        <v>ITM_MINUS</v>
      </c>
      <c r="BM85" s="47" t="str">
        <f t="shared" si="12"/>
        <v>ITM_MINUS</v>
      </c>
    </row>
    <row r="86" spans="1:65" ht="21">
      <c r="A86" s="3"/>
      <c r="B86" s="3"/>
      <c r="C86" s="3">
        <f>2/10</f>
        <v>0.2</v>
      </c>
      <c r="D86" s="3">
        <f>3/10</f>
        <v>0.3</v>
      </c>
      <c r="E86" s="3">
        <f>4/10</f>
        <v>0.4</v>
      </c>
      <c r="F86" s="3">
        <f>2/10</f>
        <v>0.2</v>
      </c>
      <c r="G86" s="3"/>
      <c r="H86" s="3">
        <f>3/10</f>
        <v>0.3</v>
      </c>
      <c r="I86" s="3">
        <f>4/10</f>
        <v>0.4</v>
      </c>
      <c r="J86" s="3">
        <f>2/10</f>
        <v>0.2</v>
      </c>
      <c r="K86" s="3"/>
      <c r="L86" s="3">
        <f>3/10</f>
        <v>0.3</v>
      </c>
      <c r="M86" s="3">
        <f>4/10</f>
        <v>0.4</v>
      </c>
      <c r="N86" s="3">
        <f>2/10</f>
        <v>0.2</v>
      </c>
      <c r="O86" s="3"/>
      <c r="P86" s="3">
        <f>3/10</f>
        <v>0.3</v>
      </c>
      <c r="Q86" s="3">
        <f>4/10</f>
        <v>0.4</v>
      </c>
      <c r="R86" s="3">
        <f>2/10</f>
        <v>0.2</v>
      </c>
      <c r="S86" s="3"/>
      <c r="T86" s="3">
        <f>3/10</f>
        <v>0.3</v>
      </c>
      <c r="U86" s="3">
        <f>4/10</f>
        <v>0.4</v>
      </c>
      <c r="X86" s="166" t="str">
        <f t="shared" si="1"/>
        <v>C47</v>
      </c>
      <c r="Y86" s="145">
        <v>8</v>
      </c>
      <c r="Z86" s="145">
        <v>1</v>
      </c>
      <c r="AA86" s="151" t="str">
        <f t="shared" si="15"/>
        <v>C47.81</v>
      </c>
      <c r="AB86" s="156" t="s">
        <v>21</v>
      </c>
      <c r="AC86" s="157" t="s">
        <v>82</v>
      </c>
      <c r="AD86" s="158" t="s">
        <v>320</v>
      </c>
      <c r="AE86" s="3"/>
      <c r="AF86" s="51" t="s">
        <v>21</v>
      </c>
      <c r="AG86" s="85" t="b">
        <f t="shared" si="13"/>
        <v>0</v>
      </c>
      <c r="AH86" s="91" t="str">
        <f t="shared" si="2"/>
        <v>OFF</v>
      </c>
      <c r="AI86" s="92" t="str">
        <f t="shared" si="3"/>
        <v>SNAP</v>
      </c>
      <c r="AJ86" s="93" t="str">
        <f t="shared" si="4"/>
        <v>EXIT</v>
      </c>
      <c r="AK86" s="6"/>
      <c r="AL86" s="8" t="str">
        <f t="shared" si="5"/>
        <v>{81</v>
      </c>
      <c r="AM86" s="29" t="str">
        <f t="shared" si="6"/>
        <v>ITM_EXIT1</v>
      </c>
      <c r="AN86" s="29" t="str">
        <f t="shared" si="7"/>
        <v>ITM_OFF</v>
      </c>
      <c r="AO86" s="29" t="str">
        <f t="shared" si="8"/>
        <v>ITM_SNAP</v>
      </c>
      <c r="AP86" s="48" t="str">
        <f>IF(NOT(ISNA(MATCH(AM86,Lookups!E:E,))),VLOOKUP(AM86,Lookups!E:F,2,0),
IF(NOT(ISNA(MATCH(AN86,Lookups!E:E,))),VLOOKUP(AN86,Lookups!E:F,2,0),
IF(NOT(ISNA(MATCH(AO86,Lookups!E:E,))),VLOOKUP(AO86,Lookups!E:F,2,0),"ITM_NULL")))</f>
        <v>ITM_EXIT1</v>
      </c>
      <c r="AQ86" s="30" t="str">
        <f t="shared" si="26"/>
        <v>ITM_EXIT1</v>
      </c>
      <c r="AR86" s="119" t="s">
        <v>271</v>
      </c>
      <c r="AS86" s="114" t="s">
        <v>335</v>
      </c>
      <c r="AT86" s="117" t="s">
        <v>270</v>
      </c>
      <c r="AW86" s="14" t="str">
        <f t="shared" si="14"/>
        <v>{81</v>
      </c>
      <c r="AX86" s="196" t="str" cm="1">
        <f t="array" ref="AX86">SUBSTITUTE(SUBSTITUTE(_xlfn.SWITCH(AM86,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AM86), ".lo", ),"MNU_", "-MNU_")</f>
        <v>ITM_EXIT1</v>
      </c>
      <c r="AY86" s="196" t="str" cm="1">
        <f t="array" ref="AY86">SUBSTITUTE(SUBSTITUTE(_xlfn.SWITCH(AN86,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AN86), ".lo", ),"MNU_", "-MNU_")</f>
        <v>ITM_OFF</v>
      </c>
      <c r="AZ86" s="196" t="str" cm="1">
        <f t="array" ref="AZ86">SUBSTITUTE(SUBSTITUTE(_xlfn.SWITCH(AO86,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AO86), ".lo", ),"MNU_", "-MNU_")</f>
        <v>ITM_SNAP</v>
      </c>
      <c r="BA86" s="215" t="str" cm="1">
        <f t="array" ref="BA86">SUBSTITUTE(SUBSTITUTE(_xlfn.SWITCH(AP86,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AP86), ".lo", ),"MNU_", "-MNU_")</f>
        <v>ITM_EXIT1</v>
      </c>
      <c r="BB86" s="196" t="str" cm="1">
        <f t="array" ref="BB86">SUBSTITUTE(SUBSTITUTE(_xlfn.SWITCH(AQ86,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AQ86), ".lo", ),"MNU_", "-MNU_")</f>
        <v>ITM_EXIT1</v>
      </c>
      <c r="BC86" s="196" t="str" cm="1">
        <f t="array" ref="BC86">SUBSTITUTE(SUBSTITUTE(_xlfn.SWITCH(AR86,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AR86), ".lo", ),"MNU_", "-MNU_")</f>
        <v>ITM_OFF</v>
      </c>
      <c r="BD86" s="196" t="str" cm="1">
        <f t="array" ref="BD86">SUBSTITUTE(SUBSTITUTE(_xlfn.SWITCH(AS86,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AS86), ".lo", ),"MNU_", "-MNU_")</f>
        <v>ITM_SNAP</v>
      </c>
      <c r="BE86" s="196" t="str" cm="1">
        <f t="array" ref="BE86">SUBSTITUTE(SUBSTITUTE(_xlfn.SWITCH(AT86,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AT86), ".lo", ),"MNU_", "-MNU_")</f>
        <v>ITM_EXIT1</v>
      </c>
      <c r="BG86" s="82"/>
      <c r="BI86" s="13" t="str">
        <f t="shared" si="10"/>
        <v xml:space="preserve">  {81,                  ITM_EXIT1,            ITM_OFF,              ITM_SNAP,             ITM_EXIT1,            ITM_EXIT1,            ITM_OFF,              ITM_SNAP,             ITM_EXIT1           },</v>
      </c>
      <c r="BL86" s="47" t="str">
        <f t="shared" si="11"/>
        <v>ITM_OFF</v>
      </c>
      <c r="BM86" s="47" t="str">
        <f t="shared" si="12"/>
        <v>ITM_SNAP</v>
      </c>
    </row>
    <row r="87" spans="1:65" ht="21">
      <c r="A87" s="3"/>
      <c r="B87" s="3"/>
      <c r="C87" s="3">
        <v>1</v>
      </c>
      <c r="D87" s="3">
        <v>1</v>
      </c>
      <c r="E87" s="3">
        <v>1</v>
      </c>
      <c r="F87" s="3">
        <v>2</v>
      </c>
      <c r="G87" s="3">
        <v>2</v>
      </c>
      <c r="H87" s="3">
        <v>2</v>
      </c>
      <c r="I87" s="3">
        <v>2</v>
      </c>
      <c r="J87" s="3">
        <v>3</v>
      </c>
      <c r="K87" s="3">
        <v>3</v>
      </c>
      <c r="L87" s="3">
        <v>3</v>
      </c>
      <c r="M87" s="3">
        <v>3</v>
      </c>
      <c r="N87" s="3">
        <v>4</v>
      </c>
      <c r="O87" s="3">
        <v>4</v>
      </c>
      <c r="P87" s="3">
        <v>4</v>
      </c>
      <c r="Q87" s="3">
        <v>4</v>
      </c>
      <c r="R87" s="3">
        <v>5</v>
      </c>
      <c r="S87" s="3">
        <v>5</v>
      </c>
      <c r="T87" s="3">
        <v>5</v>
      </c>
      <c r="U87" s="3">
        <v>5</v>
      </c>
      <c r="X87" s="166" t="str">
        <f t="shared" si="1"/>
        <v>C47</v>
      </c>
      <c r="Y87" s="148">
        <v>8</v>
      </c>
      <c r="Z87" s="148">
        <v>2</v>
      </c>
      <c r="AA87" s="151" t="str">
        <f t="shared" si="15"/>
        <v>C47.82</v>
      </c>
      <c r="AB87" s="156">
        <v>0</v>
      </c>
      <c r="AC87" s="157" t="s">
        <v>84</v>
      </c>
      <c r="AD87" s="158" t="s">
        <v>85</v>
      </c>
      <c r="AE87" s="3"/>
      <c r="AF87" s="51" t="s">
        <v>17</v>
      </c>
      <c r="AG87" s="85" t="b">
        <f t="shared" si="13"/>
        <v>0</v>
      </c>
      <c r="AH87" s="91" t="str">
        <f t="shared" si="2"/>
        <v>;</v>
      </c>
      <c r="AI87" s="92">
        <f t="shared" si="3"/>
        <v>0</v>
      </c>
      <c r="AJ87" s="93">
        <f t="shared" si="4"/>
        <v>0</v>
      </c>
      <c r="AK87" s="6"/>
      <c r="AL87" s="8" t="str">
        <f t="shared" si="5"/>
        <v>{82</v>
      </c>
      <c r="AM87" s="29" t="str">
        <f t="shared" si="6"/>
        <v>ITM_0</v>
      </c>
      <c r="AN87" s="29" t="str">
        <f t="shared" si="7"/>
        <v>ITM_VIEW</v>
      </c>
      <c r="AO87" s="29" t="str">
        <f t="shared" si="8"/>
        <v>ITM_TIMER</v>
      </c>
      <c r="AP87" s="48" t="str">
        <f>IF(NOT(ISNA(MATCH(AM87,Lookups!E:E,))),VLOOKUP(AM87,Lookups!E:F,2,0),
IF(NOT(ISNA(MATCH(AN87,Lookups!E:E,))),VLOOKUP(AN87,Lookups!E:F,2,0),
IF(NOT(ISNA(MATCH(AO87,Lookups!E:E,))),VLOOKUP(AO87,Lookups!E:F,2,0),"ITM_NULL")))</f>
        <v>ITM_0</v>
      </c>
      <c r="AQ87" s="30" t="str">
        <f t="shared" si="26"/>
        <v>ITM_COLON</v>
      </c>
      <c r="AR87" s="131" t="s">
        <v>461</v>
      </c>
      <c r="AS87" s="114" t="s">
        <v>273</v>
      </c>
      <c r="AT87" s="117" t="s">
        <v>273</v>
      </c>
      <c r="AW87" s="14" t="str">
        <f t="shared" si="14"/>
        <v>{82</v>
      </c>
      <c r="AX87" s="196" t="str" cm="1">
        <f t="array" ref="AX87">SUBSTITUTE(SUBSTITUTE(_xlfn.SWITCH(AM87,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AM87), ".lo", ),"MNU_", "-MNU_")</f>
        <v>ITM_0</v>
      </c>
      <c r="AY87" s="196" t="str" cm="1">
        <f t="array" ref="AY87">SUBSTITUTE(SUBSTITUTE(_xlfn.SWITCH(AN87,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AN87), ".lo", ),"MNU_", "-MNU_")</f>
        <v>ITM_VIEW</v>
      </c>
      <c r="AZ87" s="196" t="str" cm="1">
        <f t="array" ref="AZ87">SUBSTITUTE(SUBSTITUTE(_xlfn.SWITCH(AO87,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AO87), ".lo", ),"MNU_", "-MNU_")</f>
        <v>ITM_TIMER</v>
      </c>
      <c r="BA87" s="215" t="str" cm="1">
        <f t="array" ref="BA87">SUBSTITUTE(SUBSTITUTE(_xlfn.SWITCH(AP87,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AP87), ".lo", ),"MNU_", "-MNU_")</f>
        <v>ITM_0</v>
      </c>
      <c r="BB87" s="196" t="str" cm="1">
        <f t="array" ref="BB87">SUBSTITUTE(SUBSTITUTE(_xlfn.SWITCH(AQ87,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AQ87), ".lo", ),"MNU_", "-MNU_")</f>
        <v>ITM_COLON</v>
      </c>
      <c r="BC87" s="196" t="str" cm="1">
        <f t="array" ref="BC87">SUBSTITUTE(SUBSTITUTE(_xlfn.SWITCH(AR87,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AR87), ".lo", ),"MNU_", "-MNU_")</f>
        <v>ITM_0</v>
      </c>
      <c r="BD87" s="196" t="str" cm="1">
        <f t="array" ref="BD87">SUBSTITUTE(SUBSTITUTE(_xlfn.SWITCH(AS87,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AS87), ".lo", ),"MNU_", "-MNU_")</f>
        <v>ITM_0</v>
      </c>
      <c r="BE87" s="196" t="str" cm="1">
        <f t="array" ref="BE87">SUBSTITUTE(SUBSTITUTE(_xlfn.SWITCH(AT87,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AT87), ".lo", ),"MNU_", "-MNU_")</f>
        <v>ITM_0</v>
      </c>
      <c r="BG87" s="82"/>
      <c r="BI87" s="13" t="str">
        <f t="shared" si="10"/>
        <v xml:space="preserve">  {82,                  ITM_0,                ITM_VIEW,             ITM_TIMER,            ITM_0,                ITM_COLON,            ITM_0,                ITM_0,                ITM_0               },</v>
      </c>
      <c r="BL87" s="47" t="str">
        <f t="shared" si="11"/>
        <v>ITM_SEMICOLON</v>
      </c>
      <c r="BM87" s="47" t="str">
        <f t="shared" si="12"/>
        <v>ITM_0</v>
      </c>
    </row>
    <row r="88" spans="1:65" ht="22" thickBot="1">
      <c r="A88" s="3"/>
      <c r="B88" s="3">
        <v>70</v>
      </c>
      <c r="C88" s="4" t="str">
        <f>layout&amp;"."&amp;$B88+C87+C86</f>
        <v>C47.71,2</v>
      </c>
      <c r="D88" s="4" t="str">
        <f>layout&amp;"."&amp;$B88+D87+D86</f>
        <v>C47.71,3</v>
      </c>
      <c r="F88" s="4" t="str">
        <f>layout&amp;"."&amp;$B88+F87+F86</f>
        <v>C47.72,2</v>
      </c>
      <c r="H88" s="4" t="str">
        <f>layout&amp;"."&amp;$B88+H87+H86</f>
        <v>C47.72,3</v>
      </c>
      <c r="J88" s="4" t="str">
        <f>layout&amp;"."&amp;$B88+J87+J86</f>
        <v>C47.73,2</v>
      </c>
      <c r="L88" s="4" t="str">
        <f>layout&amp;"."&amp;$B88+L87+L86</f>
        <v>C47.73,3</v>
      </c>
      <c r="N88" s="4" t="str">
        <f>layout&amp;"."&amp;$B88+N87+N86</f>
        <v>C47.74,2</v>
      </c>
      <c r="P88" s="4" t="str">
        <f>layout&amp;"."&amp;$B88+P87+P86</f>
        <v>C47.74,3</v>
      </c>
      <c r="R88" s="4" t="str">
        <f>layout&amp;"."&amp;$B88+R87+R86</f>
        <v>C47.75,2</v>
      </c>
      <c r="T88" s="4" t="str">
        <f>layout&amp;"."&amp;$B88+T87+T86</f>
        <v>C47.75,3</v>
      </c>
      <c r="X88" s="166" t="str">
        <f t="shared" si="1"/>
        <v>C47</v>
      </c>
      <c r="Y88" s="148">
        <v>8</v>
      </c>
      <c r="Z88" s="148">
        <v>3</v>
      </c>
      <c r="AA88" s="151" t="str">
        <f t="shared" si="15"/>
        <v>C47.83</v>
      </c>
      <c r="AB88" s="156" t="s">
        <v>658</v>
      </c>
      <c r="AC88" s="157" t="s">
        <v>86</v>
      </c>
      <c r="AD88" s="158" t="s">
        <v>126</v>
      </c>
      <c r="AE88" s="3"/>
      <c r="AF88" s="51" t="s">
        <v>59</v>
      </c>
      <c r="AG88" s="85" t="b">
        <f t="shared" si="13"/>
        <v>0</v>
      </c>
      <c r="AH88" s="91" t="str">
        <f t="shared" si="2"/>
        <v>.</v>
      </c>
      <c r="AI88" s="92" t="str">
        <f t="shared" si="3"/>
        <v>.</v>
      </c>
      <c r="AJ88" s="93" t="str">
        <f t="shared" si="4"/>
        <v>.</v>
      </c>
      <c r="AK88" s="6"/>
      <c r="AL88" s="8" t="str">
        <f t="shared" si="5"/>
        <v>{83</v>
      </c>
      <c r="AM88" s="29" t="str">
        <f t="shared" si="6"/>
        <v>DOCU_ITM_RADIX</v>
      </c>
      <c r="AN88" s="29" t="str">
        <f t="shared" si="7"/>
        <v>ITM_SHOW</v>
      </c>
      <c r="AO88" s="29" t="str">
        <f t="shared" si="8"/>
        <v>MNU_INFO</v>
      </c>
      <c r="AP88" s="48" t="str">
        <f>IF(NOT(ISNA(MATCH(AM88,Lookups!E:E,))),VLOOKUP(AM88,Lookups!E:F,2,0),
IF(NOT(ISNA(MATCH(AN88,Lookups!E:E,))),VLOOKUP(AN88,Lookups!E:F,2,0),
IF(NOT(ISNA(MATCH(AO88,Lookups!E:E,))),VLOOKUP(AO88,Lookups!E:F,2,0),"ITM_NULL")))</f>
        <v>ITM_PERIOD</v>
      </c>
      <c r="AQ88" s="30" t="str">
        <f t="shared" si="26"/>
        <v>ITM_COMMA</v>
      </c>
      <c r="AR88" s="120" t="s">
        <v>277</v>
      </c>
      <c r="AS88" s="114" t="s">
        <v>277</v>
      </c>
      <c r="AT88" s="117" t="s">
        <v>277</v>
      </c>
      <c r="AW88" s="14" t="str">
        <f t="shared" si="14"/>
        <v>{83</v>
      </c>
      <c r="AX88" s="196" t="str" cm="1">
        <f t="array" ref="AX88">SUBSTITUTE(SUBSTITUTE(_xlfn.SWITCH(AM88,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AM88), ".lo", ),"MNU_", "-MNU_")</f>
        <v>ITM_PERIOD</v>
      </c>
      <c r="AY88" s="196" t="str" cm="1">
        <f t="array" ref="AY88">SUBSTITUTE(SUBSTITUTE(_xlfn.SWITCH(AN88,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AN88), ".lo", ),"MNU_", "-MNU_")</f>
        <v>ITM_SHOW</v>
      </c>
      <c r="AZ88" s="196" t="str" cm="1">
        <f t="array" ref="AZ88">SUBSTITUTE(SUBSTITUTE(_xlfn.SWITCH(AO88,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AO88), ".lo", ),"MNU_", "-MNU_")</f>
        <v>-MNU_INFO</v>
      </c>
      <c r="BA88" s="215" t="str" cm="1">
        <f t="array" ref="BA88">SUBSTITUTE(SUBSTITUTE(_xlfn.SWITCH(AP88,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AP88), ".lo", ),"MNU_", "-MNU_")</f>
        <v>ITM_PERIOD</v>
      </c>
      <c r="BB88" s="196" t="str" cm="1">
        <f t="array" ref="BB88">SUBSTITUTE(SUBSTITUTE(_xlfn.SWITCH(AQ88,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AQ88), ".lo", ),"MNU_", "-MNU_")</f>
        <v>ITM_COMMA</v>
      </c>
      <c r="BC88" s="196" t="str" cm="1">
        <f t="array" ref="BC88">SUBSTITUTE(SUBSTITUTE(_xlfn.SWITCH(AR88,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AR88), ".lo", ),"MNU_", "-MNU_")</f>
        <v>ITM_PERIOD</v>
      </c>
      <c r="BD88" s="196" t="str" cm="1">
        <f t="array" ref="BD88">SUBSTITUTE(SUBSTITUTE(_xlfn.SWITCH(AS88,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AS88), ".lo", ),"MNU_", "-MNU_")</f>
        <v>ITM_PERIOD</v>
      </c>
      <c r="BE88" s="196" t="str" cm="1">
        <f t="array" ref="BE88">SUBSTITUTE(SUBSTITUTE(_xlfn.SWITCH(AT88,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AT88), ".lo", ),"MNU_", "-MNU_")</f>
        <v>ITM_PERIOD</v>
      </c>
      <c r="BG88" s="82"/>
      <c r="BI88" s="13" t="str">
        <f t="shared" si="10"/>
        <v xml:space="preserve">  {83,                  ITM_PERIOD,           ITM_SHOW,             -MNU_INFO,            ITM_PERIOD,           ITM_COMMA,            ITM_PERIOD,           ITM_PERIOD,           ITM_PERIOD          },</v>
      </c>
      <c r="BL88" s="47" t="str">
        <f t="shared" si="11"/>
        <v>ITM_PERIOD</v>
      </c>
      <c r="BM88" s="47" t="str">
        <f t="shared" si="12"/>
        <v>ITM_PERIOD</v>
      </c>
    </row>
    <row r="89" spans="1:65" ht="21">
      <c r="A89" s="3">
        <v>0.1</v>
      </c>
      <c r="B89" s="3">
        <v>70</v>
      </c>
      <c r="C89" s="220" t="str">
        <f>layout&amp;"."&amp;$B91+C87+$A89</f>
        <v>C47.71,1</v>
      </c>
      <c r="D89" s="222"/>
      <c r="E89" s="219" t="str">
        <f>layout&amp;"."&amp;$B89+E87+E86</f>
        <v>C47.71,4</v>
      </c>
      <c r="F89" s="220" t="str">
        <f>layout&amp;"."&amp;$B89+F87+$A89</f>
        <v>C47.72,1</v>
      </c>
      <c r="G89" s="221">
        <f t="shared" ref="G89" si="31">$B91+G87+$A89</f>
        <v>72.099999999999994</v>
      </c>
      <c r="H89" s="222"/>
      <c r="I89" s="219" t="str">
        <f>layout&amp;"."&amp;$B89+I87+I86</f>
        <v>C47.72,4</v>
      </c>
      <c r="J89" s="220" t="str">
        <f>layout&amp;"."&amp;$B89+J87+$A89</f>
        <v>C47.73,1</v>
      </c>
      <c r="K89" s="221">
        <f t="shared" ref="K89" si="32">$B91+K87+$A89</f>
        <v>73.099999999999994</v>
      </c>
      <c r="L89" s="222"/>
      <c r="M89" s="219" t="str">
        <f>layout&amp;"."&amp;$B89+M87+M86</f>
        <v>C47.73,4</v>
      </c>
      <c r="N89" s="220" t="str">
        <f>layout&amp;"."&amp;$B89+N87+$A89</f>
        <v>C47.74,1</v>
      </c>
      <c r="O89" s="221">
        <f t="shared" ref="O89" si="33">$B91+O87+$A89</f>
        <v>74.099999999999994</v>
      </c>
      <c r="P89" s="222"/>
      <c r="Q89" s="219" t="str">
        <f>layout&amp;"."&amp;$B89+Q87+Q86</f>
        <v>C47.74,4</v>
      </c>
      <c r="R89" s="220" t="str">
        <f>layout&amp;"."&amp;$B89+R87+$A89</f>
        <v>C47.75,1</v>
      </c>
      <c r="S89" s="221">
        <f t="shared" ref="S89" si="34">$B91+S87+$A89</f>
        <v>75.099999999999994</v>
      </c>
      <c r="T89" s="222"/>
      <c r="U89" s="229" t="str">
        <f>layout&amp;"."&amp;$B89+U87+U86</f>
        <v>C47.75,4</v>
      </c>
      <c r="X89" s="166" t="str">
        <f t="shared" si="1"/>
        <v>C47</v>
      </c>
      <c r="Y89" s="148">
        <v>8</v>
      </c>
      <c r="Z89" s="148">
        <v>4</v>
      </c>
      <c r="AA89" s="151" t="str">
        <f t="shared" si="15"/>
        <v>C47.84</v>
      </c>
      <c r="AB89" s="156" t="s">
        <v>23</v>
      </c>
      <c r="AC89" s="157" t="s">
        <v>87</v>
      </c>
      <c r="AD89" s="158" t="s">
        <v>125</v>
      </c>
      <c r="AE89" s="3"/>
      <c r="AF89" s="55" t="s">
        <v>291</v>
      </c>
      <c r="AG89" s="85" t="b">
        <f t="shared" si="13"/>
        <v>0</v>
      </c>
      <c r="AH89" s="91" t="str">
        <f t="shared" si="2"/>
        <v>/</v>
      </c>
      <c r="AI89" s="92" t="str">
        <f t="shared" si="3"/>
        <v>/</v>
      </c>
      <c r="AJ89" s="93" t="str">
        <f t="shared" si="4"/>
        <v xml:space="preserve"> </v>
      </c>
      <c r="AK89" s="6"/>
      <c r="AL89" s="8" t="str">
        <f t="shared" si="5"/>
        <v>{84</v>
      </c>
      <c r="AM89" s="29" t="str">
        <f t="shared" si="6"/>
        <v>ITM_RS</v>
      </c>
      <c r="AN89" s="29" t="str">
        <f t="shared" si="7"/>
        <v>ITM_PR</v>
      </c>
      <c r="AO89" s="29" t="str">
        <f t="shared" si="8"/>
        <v>MNU_TEST</v>
      </c>
      <c r="AP89" s="48" t="str">
        <f>IF(NOT(ISNA(MATCH(AM89,Lookups!E:E,))),VLOOKUP(AM89,Lookups!E:F,2,0),
IF(NOT(ISNA(MATCH(AN89,Lookups!E:E,))),VLOOKUP(AN89,Lookups!E:F,2,0),
IF(NOT(ISNA(MATCH(AO89,Lookups!E:E,))),VLOOKUP(AO89,Lookups!E:F,2,0),"ITM_NULL")))</f>
        <v>ITM_NULL</v>
      </c>
      <c r="AQ89" s="30" t="str">
        <f t="shared" si="26"/>
        <v>ITM_QUESTION_MARK</v>
      </c>
      <c r="AR89" s="120" t="s">
        <v>283</v>
      </c>
      <c r="AS89" s="121" t="s">
        <v>283</v>
      </c>
      <c r="AT89" s="116" t="s">
        <v>147</v>
      </c>
      <c r="AW89" s="14" t="str">
        <f t="shared" si="14"/>
        <v>{84</v>
      </c>
      <c r="AX89" s="196" t="str" cm="1">
        <f t="array" ref="AX89">SUBSTITUTE(SUBSTITUTE(_xlfn.SWITCH(AM89,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AM89), ".lo", ),"MNU_", "-MNU_")</f>
        <v>ITM_RS</v>
      </c>
      <c r="AY89" s="196" t="str" cm="1">
        <f t="array" ref="AY89">SUBSTITUTE(SUBSTITUTE(_xlfn.SWITCH(AN89,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AN89), ".lo", ),"MNU_", "-MNU_")</f>
        <v>ITM_PR</v>
      </c>
      <c r="AZ89" s="196" t="str" cm="1">
        <f t="array" ref="AZ89">SUBSTITUTE(SUBSTITUTE(_xlfn.SWITCH(AO89,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AO89), ".lo", ),"MNU_", "-MNU_")</f>
        <v>-MNU_TEST</v>
      </c>
      <c r="BA89" s="215" t="str" cm="1">
        <f t="array" ref="BA89">SUBSTITUTE(SUBSTITUTE(_xlfn.SWITCH(AP89,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AP89), ".lo", ),"MNU_", "-MNU_")</f>
        <v>ITM_NULL</v>
      </c>
      <c r="BB89" s="196" t="str" cm="1">
        <f t="array" ref="BB89">SUBSTITUTE(SUBSTITUTE(_xlfn.SWITCH(AQ89,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AQ89), ".lo", ),"MNU_", "-MNU_")</f>
        <v>ITM_QUESTION_MARK</v>
      </c>
      <c r="BC89" s="196" t="str" cm="1">
        <f t="array" ref="BC89">SUBSTITUTE(SUBSTITUTE(_xlfn.SWITCH(AR89,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AR89), ".lo", ),"MNU_", "-MNU_")</f>
        <v>ITM_SLASH</v>
      </c>
      <c r="BD89" s="196" t="str" cm="1">
        <f t="array" ref="BD89">SUBSTITUTE(SUBSTITUTE(_xlfn.SWITCH(AS89,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AS89), ".lo", ),"MNU_", "-MNU_")</f>
        <v>ITM_SLASH</v>
      </c>
      <c r="BE89" s="196" t="str" cm="1">
        <f t="array" ref="BE89">SUBSTITUTE(SUBSTITUTE(_xlfn.SWITCH(AT89,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AT89), ".lo", ),"MNU_", "-MNU_")</f>
        <v>ITM_NULL</v>
      </c>
      <c r="BG89" s="82"/>
      <c r="BI89" s="13" t="str">
        <f t="shared" si="10"/>
        <v xml:space="preserve">  {84,                  ITM_RS,               ITM_PR,               -MNU_TEST,            ITM_NULL,             ITM_QUESTION_MARK,    ITM_SLASH,            ITM_SLASH,            ITM_NULL            },</v>
      </c>
      <c r="BL89" s="47" t="str">
        <f t="shared" si="11"/>
        <v>ITM_SLASH</v>
      </c>
      <c r="BM89" s="47" t="str">
        <f t="shared" si="12"/>
        <v>ITM_SLASH</v>
      </c>
    </row>
    <row r="90" spans="1:65" ht="22" thickBot="1">
      <c r="A90" s="3">
        <v>0.1</v>
      </c>
      <c r="B90" s="3">
        <v>70</v>
      </c>
      <c r="C90" s="223"/>
      <c r="D90" s="225"/>
      <c r="E90" s="219" t="e">
        <f>layout&amp;"."&amp;$B90+E89+E88</f>
        <v>#VALUE!</v>
      </c>
      <c r="F90" s="223"/>
      <c r="G90" s="224"/>
      <c r="H90" s="225"/>
      <c r="I90" s="219" t="e">
        <f>layout&amp;"."&amp;$B90+I89+I88</f>
        <v>#VALUE!</v>
      </c>
      <c r="J90" s="223"/>
      <c r="K90" s="224"/>
      <c r="L90" s="225"/>
      <c r="M90" s="219" t="e">
        <f>layout&amp;"."&amp;$B90+M89+M88</f>
        <v>#VALUE!</v>
      </c>
      <c r="N90" s="223"/>
      <c r="O90" s="224"/>
      <c r="P90" s="225"/>
      <c r="Q90" s="219" t="e">
        <f>layout&amp;"."&amp;$B90+Q89+Q88</f>
        <v>#VALUE!</v>
      </c>
      <c r="R90" s="223"/>
      <c r="S90" s="224"/>
      <c r="T90" s="225"/>
      <c r="U90" s="229" t="e">
        <f>layout&amp;"."&amp;$B90+U89+U88</f>
        <v>#VALUE!</v>
      </c>
      <c r="X90" s="166" t="str">
        <f t="shared" si="1"/>
        <v>C47</v>
      </c>
      <c r="Y90" s="148">
        <v>8</v>
      </c>
      <c r="Z90" s="148">
        <v>5</v>
      </c>
      <c r="AA90" s="151" t="str">
        <f t="shared" si="15"/>
        <v>C47.85</v>
      </c>
      <c r="AB90" s="161" t="s">
        <v>1</v>
      </c>
      <c r="AC90" s="162" t="s">
        <v>114</v>
      </c>
      <c r="AD90" s="163" t="s">
        <v>116</v>
      </c>
      <c r="AE90" s="164"/>
      <c r="AF90" s="52" t="s">
        <v>60</v>
      </c>
      <c r="AG90" s="85" t="b">
        <f t="shared" si="13"/>
        <v>0</v>
      </c>
      <c r="AH90" s="94" t="str">
        <f t="shared" si="2"/>
        <v>+</v>
      </c>
      <c r="AI90" s="95" t="str">
        <f t="shared" si="3"/>
        <v>+</v>
      </c>
      <c r="AJ90" s="96" t="str">
        <f t="shared" si="4"/>
        <v>+</v>
      </c>
      <c r="AK90" s="6"/>
      <c r="AL90" s="8" t="str">
        <f t="shared" si="5"/>
        <v>{85</v>
      </c>
      <c r="AM90" s="29" t="str">
        <f t="shared" si="6"/>
        <v>ITM_ADD</v>
      </c>
      <c r="AN90" s="29" t="str">
        <f t="shared" si="7"/>
        <v>MNU_CATALOG</v>
      </c>
      <c r="AO90" s="29" t="str">
        <f t="shared" si="8"/>
        <v>MNU_CONST</v>
      </c>
      <c r="AP90" s="48" t="str">
        <f>IF(NOT(ISNA(MATCH(AM90,Lookups!E:E,))),VLOOKUP(AM90,Lookups!E:F,2,0),
IF(NOT(ISNA(MATCH(AN90,Lookups!E:E,))),VLOOKUP(AN90,Lookups!E:F,2,0),
IF(NOT(ISNA(MATCH(AO90,Lookups!E:E,))),VLOOKUP(AO90,Lookups!E:F,2,0),"ITM_NULL")))</f>
        <v>ITM_PLUS</v>
      </c>
      <c r="AQ90" s="30" t="str">
        <f t="shared" si="26"/>
        <v>ITM_SPACE</v>
      </c>
      <c r="AR90" s="122" t="s">
        <v>285</v>
      </c>
      <c r="AS90" s="123" t="s">
        <v>285</v>
      </c>
      <c r="AT90" s="124" t="s">
        <v>284</v>
      </c>
      <c r="AW90" s="14" t="str">
        <f t="shared" si="14"/>
        <v>{85</v>
      </c>
      <c r="AX90" s="196" t="str" cm="1">
        <f t="array" ref="AX90">SUBSTITUTE(SUBSTITUTE(_xlfn.SWITCH(AM90,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AM90), ".lo", ),"MNU_", "-MNU_")</f>
        <v>ITM_ADD</v>
      </c>
      <c r="AY90" s="196" t="str" cm="1">
        <f t="array" ref="AY90">SUBSTITUTE(SUBSTITUTE(_xlfn.SWITCH(AN90,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AN90), ".lo", ),"MNU_", "-MNU_")</f>
        <v>-MNU_CATALOG</v>
      </c>
      <c r="AZ90" s="196" t="str" cm="1">
        <f t="array" ref="AZ90">SUBSTITUTE(SUBSTITUTE(_xlfn.SWITCH(AO90,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AO90), ".lo", ),"MNU_", "-MNU_")</f>
        <v>-MNU_CONST</v>
      </c>
      <c r="BA90" s="215" t="str" cm="1">
        <f t="array" ref="BA90">SUBSTITUTE(SUBSTITUTE(_xlfn.SWITCH(AP90,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AP90), ".lo", ),"MNU_", "-MNU_")</f>
        <v>ITM_PLUS</v>
      </c>
      <c r="BB90" s="196" t="str" cm="1">
        <f t="array" ref="BB90">SUBSTITUTE(SUBSTITUTE(_xlfn.SWITCH(AQ90,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AQ90), ".lo", ),"MNU_", "-MNU_")</f>
        <v>ITM_SPACE</v>
      </c>
      <c r="BC90" s="196" t="str" cm="1">
        <f t="array" ref="BC90">SUBSTITUTE(SUBSTITUTE(_xlfn.SWITCH(AR90,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AR90), ".lo", ),"MNU_", "-MNU_")</f>
        <v>ITM_PLUS</v>
      </c>
      <c r="BD90" s="196" t="str" cm="1">
        <f t="array" ref="BD90">SUBSTITUTE(SUBSTITUTE(_xlfn.SWITCH(AS90,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AS90), ".lo", ),"MNU_", "-MNU_")</f>
        <v>ITM_PLUS</v>
      </c>
      <c r="BE90" s="196" t="str" cm="1">
        <f t="array" ref="BE90">SUBSTITUTE(SUBSTITUTE(_xlfn.SWITCH(AT90,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AT90), ".lo", ),"MNU_", "-MNU_")</f>
        <v>ITM_ADD</v>
      </c>
      <c r="BG90" s="82"/>
      <c r="BI90" s="80" t="str">
        <f>"  "&amp;AW90&amp;", "&amp;REPT(" ",$BH$54-LEN(AW90))&amp;
AX90&amp;", "&amp;REPT(" ",$BH$54-LEN(AX90))&amp;
AY90&amp;", "&amp;REPT(" ",$BH$54-LEN(AY90))&amp;
AZ90&amp;", "&amp;REPT(" ",$BH$54-LEN(AZ90))&amp;
BA90&amp;", "&amp;REPT(" ",$BH$54-LEN(BA90))&amp;
BB90&amp;", "&amp;REPT(" ",$BH$54-LEN(BB90))&amp;
BC90&amp;", "&amp;REPT(" ",$BH$54-LEN(BC90))&amp;
BD90&amp;", "&amp;REPT(" ",$BH$54-LEN(BD90))&amp;
BE90&amp;REPT(" ",$BH$54-LEN(BE90))&amp;
"}"</f>
        <v xml:space="preserve">  {85,                  ITM_ADD,              -MNU_CATALOG,         -MNU_CONST,           ITM_PLUS,             ITM_SPACE,            ITM_PLUS,             ITM_PLUS,             ITM_ADD             }</v>
      </c>
      <c r="BL90" s="47" t="str">
        <f t="shared" si="11"/>
        <v>ITM_PLUS</v>
      </c>
      <c r="BM90" s="47" t="str">
        <f t="shared" si="12"/>
        <v>ITM_PLUS</v>
      </c>
    </row>
    <row r="91" spans="1:65" ht="22" thickBot="1">
      <c r="A91" s="3">
        <v>0.1</v>
      </c>
      <c r="B91" s="3">
        <v>70</v>
      </c>
      <c r="C91" s="226"/>
      <c r="D91" s="228"/>
      <c r="E91" s="219" t="e">
        <f>layout&amp;"."&amp;$B91+E90+E89</f>
        <v>#VALUE!</v>
      </c>
      <c r="F91" s="226"/>
      <c r="G91" s="227"/>
      <c r="H91" s="228"/>
      <c r="I91" s="219" t="e">
        <f>layout&amp;"."&amp;$B91+I90+I89</f>
        <v>#VALUE!</v>
      </c>
      <c r="J91" s="226"/>
      <c r="K91" s="227"/>
      <c r="L91" s="228"/>
      <c r="M91" s="219" t="e">
        <f>layout&amp;"."&amp;$B91+M90+M89</f>
        <v>#VALUE!</v>
      </c>
      <c r="N91" s="226"/>
      <c r="O91" s="227"/>
      <c r="P91" s="228"/>
      <c r="Q91" s="219" t="e">
        <f>layout&amp;"."&amp;$B91+Q90+Q89</f>
        <v>#VALUE!</v>
      </c>
      <c r="R91" s="226"/>
      <c r="S91" s="227"/>
      <c r="T91" s="228"/>
      <c r="U91" s="229" t="e">
        <f>layout&amp;"."&amp;$B91+U90+U89</f>
        <v>#VALUE!</v>
      </c>
      <c r="Y91" s="1"/>
      <c r="Z91" s="1"/>
      <c r="AK91" s="6"/>
      <c r="AL91" s="150"/>
      <c r="AM91" s="31"/>
      <c r="AN91" s="31"/>
      <c r="AO91" s="31"/>
      <c r="AP91" s="49"/>
      <c r="AQ91" s="31"/>
      <c r="AR91" s="109"/>
      <c r="AS91" s="109"/>
      <c r="AT91" s="109"/>
      <c r="BG91" s="82"/>
      <c r="BI91" s="16" t="s">
        <v>519</v>
      </c>
    </row>
    <row r="92" spans="1:65" ht="21">
      <c r="A92" s="3"/>
      <c r="B92" s="3"/>
      <c r="C92" s="3">
        <f>2/10</f>
        <v>0.2</v>
      </c>
      <c r="D92" s="3">
        <f>3/10</f>
        <v>0.3</v>
      </c>
      <c r="E92" s="3">
        <f>4/10</f>
        <v>0.4</v>
      </c>
      <c r="F92" s="3">
        <f>2/10</f>
        <v>0.2</v>
      </c>
      <c r="G92" s="3"/>
      <c r="H92" s="3">
        <f>3/10</f>
        <v>0.3</v>
      </c>
      <c r="I92" s="3">
        <f>4/10</f>
        <v>0.4</v>
      </c>
      <c r="J92" s="3">
        <f>2/10</f>
        <v>0.2</v>
      </c>
      <c r="K92" s="3"/>
      <c r="L92" s="3">
        <f>3/10</f>
        <v>0.3</v>
      </c>
      <c r="M92" s="3">
        <f>4/10</f>
        <v>0.4</v>
      </c>
      <c r="N92" s="3">
        <f>2/10</f>
        <v>0.2</v>
      </c>
      <c r="O92" s="3"/>
      <c r="P92" s="3">
        <f>3/10</f>
        <v>0.3</v>
      </c>
      <c r="Q92" s="3">
        <f>4/10</f>
        <v>0.4</v>
      </c>
      <c r="R92" s="3">
        <f>2/10</f>
        <v>0.2</v>
      </c>
      <c r="S92" s="3"/>
      <c r="T92" s="3">
        <f>3/10</f>
        <v>0.3</v>
      </c>
      <c r="U92" s="3">
        <f>4/10</f>
        <v>0.4</v>
      </c>
      <c r="Y92" s="1"/>
      <c r="Z92" s="1"/>
      <c r="AK92" s="6"/>
      <c r="AL92" s="150"/>
      <c r="AM92" s="31"/>
      <c r="AN92" s="31"/>
      <c r="AO92" s="31"/>
      <c r="AP92" s="49"/>
      <c r="AQ92" s="31"/>
      <c r="AR92" s="109"/>
      <c r="AS92" s="109"/>
      <c r="AT92" s="109"/>
      <c r="BG92" s="82"/>
      <c r="BI92" s="13" t="s">
        <v>299</v>
      </c>
    </row>
    <row r="93" spans="1:65" ht="21">
      <c r="A93" s="3"/>
      <c r="B93" s="3"/>
      <c r="C93" s="3">
        <v>1</v>
      </c>
      <c r="D93" s="3">
        <v>1</v>
      </c>
      <c r="E93" s="3">
        <v>1</v>
      </c>
      <c r="F93" s="3">
        <v>2</v>
      </c>
      <c r="G93" s="3">
        <v>2</v>
      </c>
      <c r="H93" s="3">
        <v>2</v>
      </c>
      <c r="I93" s="3">
        <v>2</v>
      </c>
      <c r="J93" s="3">
        <v>3</v>
      </c>
      <c r="K93" s="3">
        <v>3</v>
      </c>
      <c r="L93" s="3">
        <v>3</v>
      </c>
      <c r="M93" s="3">
        <v>3</v>
      </c>
      <c r="N93" s="3">
        <v>4</v>
      </c>
      <c r="O93" s="3">
        <v>4</v>
      </c>
      <c r="P93" s="3">
        <v>4</v>
      </c>
      <c r="Q93" s="3">
        <v>4</v>
      </c>
      <c r="R93" s="3">
        <v>5</v>
      </c>
      <c r="S93" s="3">
        <v>5</v>
      </c>
      <c r="T93" s="3">
        <v>5</v>
      </c>
      <c r="U93" s="3">
        <v>5</v>
      </c>
      <c r="W93" s="1" t="s">
        <v>305</v>
      </c>
      <c r="X93" s="167" t="s">
        <v>309</v>
      </c>
      <c r="Y93" s="145">
        <v>1</v>
      </c>
      <c r="Z93" s="145">
        <v>1</v>
      </c>
      <c r="AA93" s="146" t="str">
        <f t="shared" si="15"/>
        <v>WP43.11</v>
      </c>
      <c r="AB93" s="147" t="s">
        <v>311</v>
      </c>
      <c r="AC93" s="15"/>
      <c r="AD93" s="15"/>
      <c r="AE93" s="141"/>
      <c r="AF93" s="9"/>
      <c r="AH93" s="100"/>
      <c r="AI93" s="100"/>
      <c r="AJ93" s="100"/>
      <c r="AK93" s="6"/>
      <c r="AL93" s="6"/>
      <c r="AM93" s="31"/>
      <c r="AN93" s="31"/>
      <c r="AO93" s="31"/>
      <c r="AP93" s="49"/>
      <c r="AQ93" s="31"/>
      <c r="AR93" s="109"/>
      <c r="AS93" s="109"/>
      <c r="AT93" s="109"/>
    </row>
    <row r="94" spans="1:65" ht="22" thickBot="1">
      <c r="A94" s="3"/>
      <c r="B94" s="3">
        <v>80</v>
      </c>
      <c r="C94" s="4" t="str">
        <f>layout&amp;"."&amp;$B94+C93+C92</f>
        <v>C47.81,2</v>
      </c>
      <c r="D94" s="4" t="str">
        <f>layout&amp;"."&amp;$B94+D93+D92</f>
        <v>C47.81,3</v>
      </c>
      <c r="F94" s="4" t="str">
        <f>layout&amp;"."&amp;$B94+F93+F92</f>
        <v>C47.82,2</v>
      </c>
      <c r="H94" s="4" t="str">
        <f>layout&amp;"."&amp;$B94+H93+H92</f>
        <v>C47.82,3</v>
      </c>
      <c r="J94" s="4" t="str">
        <f>layout&amp;"."&amp;$B94+J93+J92</f>
        <v>C47.83,2</v>
      </c>
      <c r="L94" s="4" t="str">
        <f>layout&amp;"."&amp;$B94+L93+L92</f>
        <v>C47.83,3</v>
      </c>
      <c r="N94" s="4" t="str">
        <f>layout&amp;"."&amp;$B94+N93+N92</f>
        <v>C47.84,2</v>
      </c>
      <c r="P94" s="4" t="str">
        <f>layout&amp;"."&amp;$B94+P93+P92</f>
        <v>C47.84,3</v>
      </c>
      <c r="R94" s="4" t="str">
        <f>layout&amp;"."&amp;$B94+R93+R92</f>
        <v>C47.85,2</v>
      </c>
      <c r="T94" s="4" t="str">
        <f>layout&amp;"."&amp;$B94+T93+T92</f>
        <v>C47.85,3</v>
      </c>
      <c r="X94" s="168" t="str">
        <f>X93</f>
        <v>WP43</v>
      </c>
      <c r="Y94" s="148">
        <v>1</v>
      </c>
      <c r="Z94" s="148">
        <v>2</v>
      </c>
      <c r="AA94" s="146" t="str">
        <f t="shared" si="15"/>
        <v>WP43.12</v>
      </c>
      <c r="AB94" s="147" t="s">
        <v>312</v>
      </c>
      <c r="AC94" s="15"/>
      <c r="AD94" s="15"/>
      <c r="AE94" s="141"/>
      <c r="AF94" s="15"/>
      <c r="AH94" s="98"/>
      <c r="AI94" s="98"/>
      <c r="AJ94" s="98"/>
      <c r="AK94" s="6"/>
      <c r="AL94" s="6"/>
      <c r="AM94" s="31"/>
      <c r="AN94" s="31"/>
      <c r="AO94" s="31"/>
      <c r="AP94" s="49"/>
      <c r="AQ94" s="31"/>
      <c r="AR94" s="109"/>
      <c r="AS94" s="109"/>
      <c r="AT94" s="109"/>
      <c r="BI94" s="204" t="s">
        <v>664</v>
      </c>
    </row>
    <row r="95" spans="1:65" ht="21">
      <c r="A95" s="3">
        <v>0.1</v>
      </c>
      <c r="B95" s="3">
        <v>80</v>
      </c>
      <c r="C95" s="220" t="str">
        <f>layout&amp;"."&amp;$B97+C93+$A95</f>
        <v>C47.81,1</v>
      </c>
      <c r="D95" s="222"/>
      <c r="E95" s="219" t="str">
        <f>layout&amp;"."&amp;$B95+E93+E92</f>
        <v>C47.81,4</v>
      </c>
      <c r="F95" s="220" t="str">
        <f>layout&amp;"."&amp;$B95+F93+$A95</f>
        <v>C47.82,1</v>
      </c>
      <c r="G95" s="221">
        <f t="shared" ref="G95" si="35">$B97+G93+$A95</f>
        <v>82.1</v>
      </c>
      <c r="H95" s="222"/>
      <c r="I95" s="219" t="str">
        <f>layout&amp;"."&amp;$B95+I93+I92</f>
        <v>C47.82,4</v>
      </c>
      <c r="J95" s="220" t="str">
        <f>layout&amp;"."&amp;$B95+J93+$A95</f>
        <v>C47.83,1</v>
      </c>
      <c r="K95" s="221">
        <f t="shared" ref="K95" si="36">$B97+K93+$A95</f>
        <v>83.1</v>
      </c>
      <c r="L95" s="222"/>
      <c r="M95" s="219" t="str">
        <f>layout&amp;"."&amp;$B95+M93+M92</f>
        <v>C47.83,4</v>
      </c>
      <c r="N95" s="220" t="str">
        <f>layout&amp;"."&amp;$B95+N93+$A95</f>
        <v>C47.84,1</v>
      </c>
      <c r="O95" s="221">
        <f t="shared" ref="O95" si="37">$B97+O93+$A95</f>
        <v>84.1</v>
      </c>
      <c r="P95" s="222"/>
      <c r="Q95" s="219" t="str">
        <f>layout&amp;"."&amp;$B95+Q93+Q92</f>
        <v>C47.84,4</v>
      </c>
      <c r="R95" s="220" t="str">
        <f>layout&amp;"."&amp;$B95+R93+$A95</f>
        <v>C47.85,1</v>
      </c>
      <c r="S95" s="221">
        <f t="shared" ref="S95" si="38">$B97+S93+$A95</f>
        <v>85.1</v>
      </c>
      <c r="T95" s="222"/>
      <c r="U95" s="229" t="str">
        <f>layout&amp;"."&amp;$B95+U93+U92</f>
        <v>C47.85,4</v>
      </c>
      <c r="X95" s="168" t="str">
        <f t="shared" ref="X95:X135" si="39">X94</f>
        <v>WP43</v>
      </c>
      <c r="Y95" s="148">
        <v>1</v>
      </c>
      <c r="Z95" s="148">
        <v>3</v>
      </c>
      <c r="AA95" s="146" t="str">
        <f t="shared" si="15"/>
        <v>WP43.13</v>
      </c>
      <c r="AB95" s="147" t="s">
        <v>313</v>
      </c>
      <c r="AC95" s="15"/>
      <c r="AD95" s="15"/>
      <c r="AE95" s="141"/>
      <c r="AF95" s="15"/>
      <c r="AH95" s="98"/>
      <c r="AI95" s="98"/>
      <c r="AJ95" s="98"/>
      <c r="AK95" s="6"/>
      <c r="AL95" s="6"/>
      <c r="AM95" s="79" t="s">
        <v>514</v>
      </c>
      <c r="AX95" s="79" t="s">
        <v>515</v>
      </c>
      <c r="AY95" s="29" t="s">
        <v>516</v>
      </c>
      <c r="BG95" s="82"/>
      <c r="BI95" s="83" t="s">
        <v>520</v>
      </c>
    </row>
    <row r="96" spans="1:65" ht="22" thickBot="1">
      <c r="A96" s="3">
        <v>0.1</v>
      </c>
      <c r="B96" s="3">
        <v>80</v>
      </c>
      <c r="C96" s="223"/>
      <c r="D96" s="225"/>
      <c r="E96" s="219" t="e">
        <f>layout&amp;"."&amp;$B96+E95+E94</f>
        <v>#VALUE!</v>
      </c>
      <c r="F96" s="223"/>
      <c r="G96" s="224"/>
      <c r="H96" s="225"/>
      <c r="I96" s="219" t="e">
        <f>layout&amp;"."&amp;$B96+I95+I94</f>
        <v>#VALUE!</v>
      </c>
      <c r="J96" s="223"/>
      <c r="K96" s="224"/>
      <c r="L96" s="225"/>
      <c r="M96" s="219" t="e">
        <f>layout&amp;"."&amp;$B96+M95+M94</f>
        <v>#VALUE!</v>
      </c>
      <c r="N96" s="223"/>
      <c r="O96" s="224"/>
      <c r="P96" s="225"/>
      <c r="Q96" s="219" t="e">
        <f>layout&amp;"."&amp;$B96+Q95+Q94</f>
        <v>#VALUE!</v>
      </c>
      <c r="R96" s="223"/>
      <c r="S96" s="224"/>
      <c r="T96" s="225"/>
      <c r="U96" s="229" t="e">
        <f>layout&amp;"."&amp;$B96+U95+U94</f>
        <v>#VALUE!</v>
      </c>
      <c r="X96" s="168" t="str">
        <f t="shared" si="39"/>
        <v>WP43</v>
      </c>
      <c r="Y96" s="148">
        <v>1</v>
      </c>
      <c r="Z96" s="148">
        <v>4</v>
      </c>
      <c r="AA96" s="146" t="str">
        <f t="shared" si="15"/>
        <v>WP43.14</v>
      </c>
      <c r="AB96" s="147" t="s">
        <v>314</v>
      </c>
      <c r="AC96" s="15"/>
      <c r="AD96" s="15"/>
      <c r="AE96" s="141"/>
      <c r="AF96" s="15"/>
      <c r="AH96" s="98"/>
      <c r="AI96" s="98"/>
      <c r="AJ96" s="98"/>
      <c r="AK96" s="6"/>
      <c r="AL96" s="6"/>
      <c r="AM96" s="31"/>
      <c r="AN96" s="31"/>
      <c r="AO96" s="31"/>
      <c r="AP96" s="49"/>
      <c r="AQ96" s="31"/>
      <c r="AR96" s="109"/>
      <c r="AS96" s="109"/>
      <c r="AT96" s="109"/>
      <c r="BG96" s="82"/>
      <c r="BI96" s="83" t="s">
        <v>521</v>
      </c>
    </row>
    <row r="97" spans="1:77" ht="22" thickBot="1">
      <c r="A97" s="3">
        <v>0.1</v>
      </c>
      <c r="B97" s="3">
        <v>80</v>
      </c>
      <c r="C97" s="226"/>
      <c r="D97" s="228"/>
      <c r="E97" s="219" t="e">
        <f>layout&amp;"."&amp;$B97+E96+E95</f>
        <v>#VALUE!</v>
      </c>
      <c r="F97" s="226"/>
      <c r="G97" s="227"/>
      <c r="H97" s="228"/>
      <c r="I97" s="219" t="e">
        <f>layout&amp;"."&amp;$B97+I96+I95</f>
        <v>#VALUE!</v>
      </c>
      <c r="J97" s="226"/>
      <c r="K97" s="227"/>
      <c r="L97" s="228"/>
      <c r="M97" s="219" t="e">
        <f>layout&amp;"."&amp;$B97+M96+M95</f>
        <v>#VALUE!</v>
      </c>
      <c r="N97" s="226"/>
      <c r="O97" s="227"/>
      <c r="P97" s="228"/>
      <c r="Q97" s="219" t="e">
        <f>layout&amp;"."&amp;$B97+Q96+Q95</f>
        <v>#VALUE!</v>
      </c>
      <c r="R97" s="226"/>
      <c r="S97" s="227"/>
      <c r="T97" s="228"/>
      <c r="U97" s="229" t="e">
        <f>layout&amp;"."&amp;$B97+U96+U95</f>
        <v>#VALUE!</v>
      </c>
      <c r="X97" s="168" t="str">
        <f t="shared" si="39"/>
        <v>WP43</v>
      </c>
      <c r="Y97" s="148">
        <v>1</v>
      </c>
      <c r="Z97" s="148">
        <v>5</v>
      </c>
      <c r="AA97" s="146" t="str">
        <f t="shared" si="15"/>
        <v>WP43.15</v>
      </c>
      <c r="AB97" s="147" t="s">
        <v>314</v>
      </c>
      <c r="AC97" s="15"/>
      <c r="AD97" s="15"/>
      <c r="AE97" s="141"/>
      <c r="AF97" s="15"/>
      <c r="AH97" s="98"/>
      <c r="AI97" s="98"/>
      <c r="AJ97" s="98"/>
      <c r="AK97" s="6"/>
      <c r="AL97" s="1"/>
      <c r="AM97" s="217" t="s">
        <v>454</v>
      </c>
      <c r="AN97" s="217"/>
      <c r="AO97" s="217"/>
      <c r="AP97" s="78" t="s">
        <v>296</v>
      </c>
      <c r="AQ97" s="33" t="s">
        <v>455</v>
      </c>
      <c r="AR97" s="106" t="s">
        <v>436</v>
      </c>
      <c r="AS97" s="107" t="s">
        <v>436</v>
      </c>
      <c r="AT97" s="108" t="s">
        <v>436</v>
      </c>
      <c r="AX97" s="105" t="s">
        <v>585</v>
      </c>
      <c r="AY97" s="105" t="s">
        <v>586</v>
      </c>
      <c r="BG97" s="82"/>
      <c r="BI97" s="83" t="s">
        <v>522</v>
      </c>
    </row>
    <row r="98" spans="1:77" ht="22" thickBot="1">
      <c r="X98" s="168" t="str">
        <f t="shared" si="39"/>
        <v>WP43</v>
      </c>
      <c r="Y98" s="148">
        <v>1</v>
      </c>
      <c r="Z98" s="148">
        <v>6</v>
      </c>
      <c r="AA98" s="146" t="str">
        <f t="shared" si="15"/>
        <v>WP43.16</v>
      </c>
      <c r="AB98" s="149" t="s">
        <v>315</v>
      </c>
      <c r="AC98" s="32"/>
      <c r="AD98" s="32"/>
      <c r="AE98" s="141"/>
      <c r="AF98" s="32"/>
      <c r="AH98" s="98"/>
      <c r="AI98" s="98"/>
      <c r="AJ98" s="98"/>
      <c r="AK98" s="6"/>
      <c r="AL98" s="1"/>
      <c r="BG98" s="82"/>
      <c r="BI98" s="83" t="s">
        <v>523</v>
      </c>
    </row>
    <row r="99" spans="1:77" ht="21">
      <c r="X99" s="168" t="str">
        <f t="shared" si="39"/>
        <v>WP43</v>
      </c>
      <c r="Y99" s="145">
        <v>2</v>
      </c>
      <c r="Z99" s="145">
        <v>1</v>
      </c>
      <c r="AA99" s="151" t="str">
        <f t="shared" si="15"/>
        <v>WP43.21</v>
      </c>
      <c r="AB99" s="152" t="s">
        <v>2</v>
      </c>
      <c r="AC99" s="153" t="s">
        <v>24</v>
      </c>
      <c r="AD99" s="154" t="s">
        <v>120</v>
      </c>
      <c r="AE99" s="155"/>
      <c r="AF99" s="53" t="s">
        <v>33</v>
      </c>
      <c r="AG99" s="85" t="b">
        <f>AF99=AH99</f>
        <v>0</v>
      </c>
      <c r="AH99" s="88" t="str">
        <f t="shared" ref="AH99:AH135" si="40">INDEX(labelitem,MATCH(AR99,items,0),1)</f>
        <v>[ aINTL ]</v>
      </c>
      <c r="AI99" s="89" t="str">
        <f t="shared" ref="AI99:AI135" si="41">INDEX(labelitem,MATCH(AS99,items,0),1)</f>
        <v>Alpha</v>
      </c>
      <c r="AJ99" s="90" t="str">
        <f t="shared" ref="AJ99:AJ135" si="42">INDEX(labelitem,MATCH(AT99,items,0),1)</f>
        <v>Reg A</v>
      </c>
      <c r="AK99" s="6"/>
      <c r="AL99" s="8" t="str">
        <f t="shared" ref="AL99:AL135" si="43">"{"&amp;Y99*10+Z99</f>
        <v>{21</v>
      </c>
      <c r="AM99" s="29" t="str">
        <f t="shared" ref="AM99:AM135" si="44">VLOOKUP(AB99,labelitem,2,0)</f>
        <v>ITM_1ONX</v>
      </c>
      <c r="AN99" s="29" t="str">
        <f t="shared" ref="AN99:AN135" si="45">VLOOKUP(AC99,labelitem,2,0)</f>
        <v>ITM_TGLFRT</v>
      </c>
      <c r="AO99" s="208" t="str">
        <f t="shared" ref="AO99:AO135" si="46">VLOOKUP(AD99,labelitem,2,0)</f>
        <v>MNU_UNITCONV</v>
      </c>
      <c r="AP99" s="48" t="str">
        <f>IF(NOT(ISNA(MATCH(AM99,Lookups!E:E,))),VLOOKUP(AM99,Lookups!E:F,2,0),
IF(NOT(ISNA(MATCH(AN99,Lookups!E:E,))),VLOOKUP(AN99,Lookups!E:F,2,0),
IF(NOT(ISNA(MATCH(AO99,Lookups!E:E,))),VLOOKUP(AO99,Lookups!E:F,2,0),"ITM_NULL")))</f>
        <v>ITM_NULL</v>
      </c>
      <c r="AQ99" s="30" t="str">
        <f t="shared" ref="AQ99:AQ135" si="47">VLOOKUP(AF99,labelitem,2,0)</f>
        <v>ITM_A</v>
      </c>
      <c r="AR99" s="132" t="s">
        <v>593</v>
      </c>
      <c r="AS99" s="125" t="s">
        <v>594</v>
      </c>
      <c r="AT99" s="133" t="s">
        <v>150</v>
      </c>
      <c r="AW99" s="14" t="str">
        <f>AL99</f>
        <v>{21</v>
      </c>
      <c r="AX99" s="196" t="str" cm="1">
        <f t="array" ref="AX99">SUBSTITUTE(SUBSTITUTE(_xlfn.SWITCH(AM99,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AM99), ".lo", ),"MNU_", "-MNU_")</f>
        <v>ITM_1ONX</v>
      </c>
      <c r="AY99" s="196" t="str" cm="1">
        <f t="array" ref="AY99">SUBSTITUTE(SUBSTITUTE(_xlfn.SWITCH(AN99,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AN99), ".lo", ),"MNU_", "-MNU_")</f>
        <v>ITM_TGLFRT</v>
      </c>
      <c r="AZ99" s="196" t="str" cm="1">
        <f t="array" ref="AZ99">SUBSTITUTE(SUBSTITUTE(_xlfn.SWITCH(AO99,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AO99), ".lo", ),"MNU_", "-MNU_")</f>
        <v>-MNU_UNITCONV</v>
      </c>
      <c r="BA99" s="215" t="str" cm="1">
        <f t="array" ref="BA99">SUBSTITUTE(SUBSTITUTE(_xlfn.SWITCH(AP99,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AP99), ".lo", ),"MNU_", "-MNU_")</f>
        <v>ITM_NULL</v>
      </c>
      <c r="BB99" s="196" t="str" cm="1">
        <f t="array" ref="BB99">SUBSTITUTE(SUBSTITUTE(_xlfn.SWITCH(AQ99,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AQ99), ".lo", ),"MNU_", "-MNU_")</f>
        <v>ITM_A</v>
      </c>
      <c r="BC99" s="196" t="str" cm="1">
        <f t="array" ref="BC99">SUBSTITUTE(SUBSTITUTE(_xlfn.SWITCH(AR99,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AR99), ".lo", ),"MNU_", "-MNU_")</f>
        <v>-MNU_ALPHAINTL</v>
      </c>
      <c r="BD99" s="196" t="str" cm="1">
        <f t="array" ref="BD99">SUBSTITUTE(SUBSTITUTE(_xlfn.SWITCH(AS99,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AS99), ".lo", ),"MNU_", "-MNU_")</f>
        <v>ITM_ALPHA</v>
      </c>
      <c r="BE99" s="196" t="str" cm="1">
        <f t="array" ref="BE99">SUBSTITUTE(SUBSTITUTE(_xlfn.SWITCH(AT99,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AT99), ".lo", ),"MNU_", "-MNU_")</f>
        <v>ITM_REG_A</v>
      </c>
      <c r="BG99" s="82"/>
      <c r="BI99" s="83" t="s">
        <v>660</v>
      </c>
      <c r="BR99" s="1" t="s">
        <v>151</v>
      </c>
      <c r="BS99" s="1" t="s">
        <v>146</v>
      </c>
      <c r="BT99" s="1" t="s">
        <v>509</v>
      </c>
      <c r="BU99" s="1" t="s">
        <v>147</v>
      </c>
      <c r="BV99" s="1" t="s">
        <v>148</v>
      </c>
      <c r="BW99" s="1" t="s">
        <v>593</v>
      </c>
      <c r="BX99" s="1" t="s">
        <v>594</v>
      </c>
      <c r="BY99" s="1" t="s">
        <v>150</v>
      </c>
    </row>
    <row r="100" spans="1:77" ht="21">
      <c r="X100" s="168" t="str">
        <f t="shared" si="39"/>
        <v>WP43</v>
      </c>
      <c r="Y100" s="148">
        <v>2</v>
      </c>
      <c r="Z100" s="148">
        <v>2</v>
      </c>
      <c r="AA100" s="151" t="str">
        <f t="shared" si="15"/>
        <v>WP43.22</v>
      </c>
      <c r="AB100" s="156" t="s">
        <v>101</v>
      </c>
      <c r="AC100" s="160" t="s">
        <v>624</v>
      </c>
      <c r="AD100" s="158" t="s">
        <v>121</v>
      </c>
      <c r="AE100" s="3"/>
      <c r="AF100" s="54" t="s">
        <v>34</v>
      </c>
      <c r="AG100" s="85" t="b">
        <f t="shared" ref="AG100:AG135" si="48">AF100=AH100</f>
        <v>0</v>
      </c>
      <c r="AH100" s="91" t="str">
        <f t="shared" si="40"/>
        <v>#</v>
      </c>
      <c r="AI100" s="92" t="str">
        <f t="shared" si="41"/>
        <v>Beta</v>
      </c>
      <c r="AJ100" s="93" t="str">
        <f t="shared" si="42"/>
        <v>Reg B</v>
      </c>
      <c r="AK100" s="6"/>
      <c r="AL100" s="8" t="str">
        <f t="shared" si="43"/>
        <v>{22</v>
      </c>
      <c r="AM100" s="29" t="str">
        <f t="shared" si="44"/>
        <v>MNU_EXP</v>
      </c>
      <c r="AN100" s="29" t="str">
        <f t="shared" si="45"/>
        <v>ITM_toINT</v>
      </c>
      <c r="AO100" s="29" t="str">
        <f t="shared" si="46"/>
        <v>MNU_BITS</v>
      </c>
      <c r="AP100" s="48" t="str">
        <f>IF(NOT(ISNA(MATCH(AM100,Lookups!E:E,))),VLOOKUP(AM100,Lookups!E:F,2,0),
IF(NOT(ISNA(MATCH(AN100,Lookups!E:E,))),VLOOKUP(AN100,Lookups!E:F,2,0),
IF(NOT(ISNA(MATCH(AO100,Lookups!E:E,))),VLOOKUP(AO100,Lookups!E:F,2,0),"ITM_NULL")))</f>
        <v>ITM_NULL</v>
      </c>
      <c r="AQ100" s="30" t="str">
        <f t="shared" si="47"/>
        <v>ITM_B</v>
      </c>
      <c r="AR100" s="134" t="s">
        <v>154</v>
      </c>
      <c r="AS100" s="121" t="s">
        <v>596</v>
      </c>
      <c r="AT100" s="135" t="s">
        <v>157</v>
      </c>
      <c r="AW100" s="14" t="str">
        <f t="shared" ref="AW100:AW135" si="49">AL100</f>
        <v>{22</v>
      </c>
      <c r="AX100" s="196" t="str" cm="1">
        <f t="array" ref="AX100">SUBSTITUTE(SUBSTITUTE(_xlfn.SWITCH(AM100,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AM100), ".lo", ),"MNU_", "-MNU_")</f>
        <v>-MNU_EXP</v>
      </c>
      <c r="AY100" s="196" t="str" cm="1">
        <f t="array" ref="AY100">SUBSTITUTE(SUBSTITUTE(_xlfn.SWITCH(AN100,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AN100), ".lo", ),"MNU_", "-MNU_")</f>
        <v>ITM_toINT</v>
      </c>
      <c r="AZ100" s="196" t="str" cm="1">
        <f t="array" ref="AZ100">SUBSTITUTE(SUBSTITUTE(_xlfn.SWITCH(AO100,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AO100), ".lo", ),"MNU_", "-MNU_")</f>
        <v>-MNU_BITS</v>
      </c>
      <c r="BA100" s="215" t="str" cm="1">
        <f t="array" ref="BA100">SUBSTITUTE(SUBSTITUTE(_xlfn.SWITCH(AP100,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AP100), ".lo", ),"MNU_", "-MNU_")</f>
        <v>ITM_NULL</v>
      </c>
      <c r="BB100" s="196" t="str" cm="1">
        <f t="array" ref="BB100">SUBSTITUTE(SUBSTITUTE(_xlfn.SWITCH(AQ100,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AQ100), ".lo", ),"MNU_", "-MNU_")</f>
        <v>ITM_B</v>
      </c>
      <c r="BC100" s="196" t="str" cm="1">
        <f t="array" ref="BC100">SUBSTITUTE(SUBSTITUTE(_xlfn.SWITCH(AR100,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AR100), ".lo", ),"MNU_", "-MNU_")</f>
        <v>ITM_NUMBER_SIGN</v>
      </c>
      <c r="BD100" s="196" t="str" cm="1">
        <f t="array" ref="BD100">SUBSTITUTE(SUBSTITUTE(_xlfn.SWITCH(AS100,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AS100), ".lo", ),"MNU_", "-MNU_")</f>
        <v>ITM_BETA</v>
      </c>
      <c r="BE100" s="196" t="str" cm="1">
        <f t="array" ref="BE100">SUBSTITUTE(SUBSTITUTE(_xlfn.SWITCH(AT100,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AT100), ".lo", ),"MNU_", "-MNU_")</f>
        <v>ITM_REG_B</v>
      </c>
      <c r="BG100" s="82"/>
      <c r="BI100" s="83" t="s">
        <v>524</v>
      </c>
      <c r="BR100" s="1" t="s">
        <v>484</v>
      </c>
      <c r="BS100" s="1" t="s">
        <v>595</v>
      </c>
      <c r="BT100" s="1" t="s">
        <v>474</v>
      </c>
      <c r="BU100" s="1" t="s">
        <v>154</v>
      </c>
      <c r="BV100" s="1" t="s">
        <v>155</v>
      </c>
      <c r="BW100" s="1" t="s">
        <v>154</v>
      </c>
      <c r="BX100" s="1" t="s">
        <v>596</v>
      </c>
      <c r="BY100" s="1" t="s">
        <v>157</v>
      </c>
    </row>
    <row r="101" spans="1:77" ht="21">
      <c r="X101" s="168" t="str">
        <f t="shared" si="39"/>
        <v>WP43</v>
      </c>
      <c r="Y101" s="148">
        <v>2</v>
      </c>
      <c r="Z101" s="148">
        <v>3</v>
      </c>
      <c r="AA101" s="151" t="str">
        <f t="shared" si="15"/>
        <v>WP43.23</v>
      </c>
      <c r="AB101" s="156" t="s">
        <v>666</v>
      </c>
      <c r="AC101" s="157" t="s">
        <v>316</v>
      </c>
      <c r="AD101" s="158" t="s">
        <v>653</v>
      </c>
      <c r="AE101" s="3"/>
      <c r="AF101" s="54" t="s">
        <v>35</v>
      </c>
      <c r="AG101" s="85" t="b">
        <f t="shared" si="48"/>
        <v>0</v>
      </c>
      <c r="AH101" s="91" t="str">
        <f t="shared" si="40"/>
        <v>(</v>
      </c>
      <c r="AI101" s="92" t="str">
        <f t="shared" si="41"/>
        <v>Gamma</v>
      </c>
      <c r="AJ101" s="93" t="str">
        <f t="shared" si="42"/>
        <v>Reg C</v>
      </c>
      <c r="AK101" s="6"/>
      <c r="AL101" s="8" t="str">
        <f t="shared" si="43"/>
        <v>{23</v>
      </c>
      <c r="AM101" s="208" t="str">
        <f t="shared" si="44"/>
        <v>MNU_TRG_C47</v>
      </c>
      <c r="AN101" s="29" t="str">
        <f t="shared" si="45"/>
        <v>ITM_DMS</v>
      </c>
      <c r="AO101" s="208" t="str">
        <f t="shared" si="46"/>
        <v>MNU_ANGLECONV_43S</v>
      </c>
      <c r="AP101" s="48" t="str">
        <f>IF(NOT(ISNA(MATCH(AM101,Lookups!E:E,))),VLOOKUP(AM101,Lookups!E:F,2,0),
IF(NOT(ISNA(MATCH(AN101,Lookups!E:E,))),VLOOKUP(AN101,Lookups!E:F,2,0),
IF(NOT(ISNA(MATCH(AO101,Lookups!E:E,))),VLOOKUP(AO101,Lookups!E:F,2,0),"ITM_NULL")))</f>
        <v>ITM_NULL</v>
      </c>
      <c r="AQ101" s="30" t="str">
        <f t="shared" si="47"/>
        <v>ITM_C</v>
      </c>
      <c r="AR101" s="134" t="s">
        <v>597</v>
      </c>
      <c r="AS101" s="121" t="s">
        <v>598</v>
      </c>
      <c r="AT101" s="135" t="s">
        <v>163</v>
      </c>
      <c r="AW101" s="14" t="str">
        <f t="shared" si="49"/>
        <v>{23</v>
      </c>
      <c r="AX101" s="196" t="str" cm="1">
        <f t="array" ref="AX101">SUBSTITUTE(SUBSTITUTE(_xlfn.SWITCH(AM101,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AM101), ".lo", ),"MNU_", "-MNU_")</f>
        <v>-MNU_TRG_C47</v>
      </c>
      <c r="AY101" s="196" t="str" cm="1">
        <f t="array" ref="AY101">SUBSTITUTE(SUBSTITUTE(_xlfn.SWITCH(AN101,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AN101), ".lo", ),"MNU_", "-MNU_")</f>
        <v>ITM_DMS</v>
      </c>
      <c r="AZ101" s="196" t="str" cm="1">
        <f t="array" ref="AZ101">SUBSTITUTE(SUBSTITUTE(_xlfn.SWITCH(AO101,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AO101), ".lo", ),"MNU_", "-MNU_")</f>
        <v>-MNU_ANGLECONV_43S</v>
      </c>
      <c r="BA101" s="215" t="str" cm="1">
        <f t="array" ref="BA101">SUBSTITUTE(SUBSTITUTE(_xlfn.SWITCH(AP101,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AP101), ".lo", ),"MNU_", "-MNU_")</f>
        <v>ITM_NULL</v>
      </c>
      <c r="BB101" s="196" t="str" cm="1">
        <f t="array" ref="BB101">SUBSTITUTE(SUBSTITUTE(_xlfn.SWITCH(AQ101,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AQ101), ".lo", ),"MNU_", "-MNU_")</f>
        <v>ITM_C</v>
      </c>
      <c r="BC101" s="196" t="str" cm="1">
        <f t="array" ref="BC101">SUBSTITUTE(SUBSTITUTE(_xlfn.SWITCH(AR101,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AR101), ".lo", ),"MNU_", "-MNU_")</f>
        <v>ITM_LEFT_PARENTHESIS</v>
      </c>
      <c r="BD101" s="196" t="str" cm="1">
        <f t="array" ref="BD101">SUBSTITUTE(SUBSTITUTE(_xlfn.SWITCH(AS101,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AS101), ".lo", ),"MNU_", "-MNU_")</f>
        <v>ITM_GAMMA</v>
      </c>
      <c r="BE101" s="196" t="str" cm="1">
        <f t="array" ref="BE101">SUBSTITUTE(SUBSTITUTE(_xlfn.SWITCH(AT101,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AT101), ".lo", ),"MNU_", "-MNU_")</f>
        <v>ITM_REG_C</v>
      </c>
      <c r="BG101" s="82"/>
      <c r="BI101" s="83" t="s">
        <v>661</v>
      </c>
      <c r="BR101" s="1" t="s">
        <v>508</v>
      </c>
      <c r="BS101" s="1" t="s">
        <v>576</v>
      </c>
      <c r="BT101" s="1" t="s">
        <v>511</v>
      </c>
      <c r="BU101" s="1" t="s">
        <v>147</v>
      </c>
      <c r="BV101" s="1" t="s">
        <v>162</v>
      </c>
      <c r="BW101" s="1" t="s">
        <v>597</v>
      </c>
      <c r="BX101" s="1" t="s">
        <v>598</v>
      </c>
      <c r="BY101" s="1" t="s">
        <v>163</v>
      </c>
    </row>
    <row r="102" spans="1:77" ht="21">
      <c r="X102" s="168" t="str">
        <f t="shared" si="39"/>
        <v>WP43</v>
      </c>
      <c r="Y102" s="148">
        <v>2</v>
      </c>
      <c r="Z102" s="148">
        <v>4</v>
      </c>
      <c r="AA102" s="151" t="str">
        <f t="shared" si="15"/>
        <v>WP43.24</v>
      </c>
      <c r="AB102" s="156" t="s">
        <v>317</v>
      </c>
      <c r="AC102" s="157" t="s">
        <v>30</v>
      </c>
      <c r="AD102" s="158" t="s">
        <v>4</v>
      </c>
      <c r="AE102" s="3"/>
      <c r="AF102" s="54" t="s">
        <v>36</v>
      </c>
      <c r="AG102" s="85" t="b">
        <f t="shared" si="48"/>
        <v>0</v>
      </c>
      <c r="AH102" s="91" t="str">
        <f t="shared" si="40"/>
        <v>)</v>
      </c>
      <c r="AI102" s="92" t="str">
        <f t="shared" si="41"/>
        <v>Delta</v>
      </c>
      <c r="AJ102" s="93" t="str">
        <f t="shared" si="42"/>
        <v>Reg D</v>
      </c>
      <c r="AK102" s="6"/>
      <c r="AL102" s="8" t="str">
        <f t="shared" si="43"/>
        <v>{24</v>
      </c>
      <c r="AM102" s="29" t="str">
        <f t="shared" si="44"/>
        <v>ITM_LN</v>
      </c>
      <c r="AN102" s="29" t="str">
        <f t="shared" si="45"/>
        <v>ITM_dotD</v>
      </c>
      <c r="AO102" s="29" t="str">
        <f t="shared" si="46"/>
        <v>ITM_LOG10</v>
      </c>
      <c r="AP102" s="48" t="str">
        <f>IF(NOT(ISNA(MATCH(AM102,Lookups!E:E,))),VLOOKUP(AM102,Lookups!E:F,2,0),
IF(NOT(ISNA(MATCH(AN102,Lookups!E:E,))),VLOOKUP(AN102,Lookups!E:F,2,0),
IF(NOT(ISNA(MATCH(AO102,Lookups!E:E,))),VLOOKUP(AO102,Lookups!E:F,2,0),"ITM_NULL")))</f>
        <v>ITM_NULL</v>
      </c>
      <c r="AQ102" s="30" t="str">
        <f t="shared" si="47"/>
        <v>ITM_D</v>
      </c>
      <c r="AR102" s="134" t="s">
        <v>599</v>
      </c>
      <c r="AS102" s="121" t="s">
        <v>188</v>
      </c>
      <c r="AT102" s="135" t="s">
        <v>169</v>
      </c>
      <c r="AW102" s="14" t="str">
        <f t="shared" si="49"/>
        <v>{24</v>
      </c>
      <c r="AX102" s="196" t="str" cm="1">
        <f t="array" ref="AX102">SUBSTITUTE(SUBSTITUTE(_xlfn.SWITCH(AM102,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AM102), ".lo", ),"MNU_", "-MNU_")</f>
        <v>ITM_LN</v>
      </c>
      <c r="AY102" s="196" t="str" cm="1">
        <f t="array" ref="AY102">SUBSTITUTE(SUBSTITUTE(_xlfn.SWITCH(AN102,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AN102), ".lo", ),"MNU_", "-MNU_")</f>
        <v>ITM_dotD</v>
      </c>
      <c r="AZ102" s="196" t="str" cm="1">
        <f t="array" ref="AZ102">SUBSTITUTE(SUBSTITUTE(_xlfn.SWITCH(AO102,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AO102), ".lo", ),"MNU_", "-MNU_")</f>
        <v>ITM_LOG10</v>
      </c>
      <c r="BA102" s="215" t="str" cm="1">
        <f t="array" ref="BA102">SUBSTITUTE(SUBSTITUTE(_xlfn.SWITCH(AP102,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AP102), ".lo", ),"MNU_", "-MNU_")</f>
        <v>ITM_NULL</v>
      </c>
      <c r="BB102" s="196" t="str" cm="1">
        <f t="array" ref="BB102">SUBSTITUTE(SUBSTITUTE(_xlfn.SWITCH(AQ102,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AQ102), ".lo", ),"MNU_", "-MNU_")</f>
        <v>ITM_D</v>
      </c>
      <c r="BC102" s="196" t="str" cm="1">
        <f t="array" ref="BC102">SUBSTITUTE(SUBSTITUTE(_xlfn.SWITCH(AR102,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AR102), ".lo", ),"MNU_", "-MNU_")</f>
        <v>ITM_RIGHT_PARENTHESIS</v>
      </c>
      <c r="BD102" s="196" t="str" cm="1">
        <f t="array" ref="BD102">SUBSTITUTE(SUBSTITUTE(_xlfn.SWITCH(AS102,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AS102), ".lo", ),"MNU_", "-MNU_")</f>
        <v>ITM_DELTA</v>
      </c>
      <c r="BE102" s="196" t="str" cm="1">
        <f t="array" ref="BE102">SUBSTITUTE(SUBSTITUTE(_xlfn.SWITCH(AT102,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AT102), ".lo", ),"MNU_", "-MNU_")</f>
        <v>ITM_REG_D</v>
      </c>
      <c r="BG102" s="82"/>
      <c r="BI102" s="83" t="s">
        <v>525</v>
      </c>
      <c r="BR102" s="1" t="s">
        <v>170</v>
      </c>
      <c r="BS102" s="1" t="s">
        <v>166</v>
      </c>
      <c r="BT102" s="1" t="s">
        <v>164</v>
      </c>
      <c r="BU102" s="1" t="s">
        <v>147</v>
      </c>
      <c r="BV102" s="1" t="s">
        <v>167</v>
      </c>
      <c r="BW102" s="1" t="s">
        <v>599</v>
      </c>
      <c r="BX102" s="1" t="s">
        <v>188</v>
      </c>
      <c r="BY102" s="1" t="s">
        <v>169</v>
      </c>
    </row>
    <row r="103" spans="1:77" ht="21">
      <c r="X103" s="168" t="str">
        <f t="shared" si="39"/>
        <v>WP43</v>
      </c>
      <c r="Y103" s="148">
        <v>2</v>
      </c>
      <c r="Z103" s="148">
        <v>5</v>
      </c>
      <c r="AA103" s="151" t="str">
        <f t="shared" si="15"/>
        <v>WP43.25</v>
      </c>
      <c r="AB103" s="156" t="s">
        <v>31</v>
      </c>
      <c r="AC103" s="157" t="s">
        <v>581</v>
      </c>
      <c r="AD103" s="158" t="s">
        <v>29</v>
      </c>
      <c r="AE103" s="3"/>
      <c r="AF103" s="54" t="s">
        <v>37</v>
      </c>
      <c r="AG103" s="85" t="b">
        <f t="shared" si="48"/>
        <v>0</v>
      </c>
      <c r="AH103" s="91" t="str">
        <f t="shared" si="40"/>
        <v>e^x</v>
      </c>
      <c r="AI103" s="92" t="str">
        <f t="shared" si="41"/>
        <v>Epsilon</v>
      </c>
      <c r="AJ103" s="93" t="str">
        <f t="shared" si="42"/>
        <v>E</v>
      </c>
      <c r="AK103" s="6"/>
      <c r="AL103" s="8" t="str">
        <f t="shared" si="43"/>
        <v>{25</v>
      </c>
      <c r="AM103" s="29" t="str">
        <f t="shared" si="44"/>
        <v>ITM_EXP</v>
      </c>
      <c r="AN103" s="29" t="str">
        <f t="shared" si="45"/>
        <v>ITM_toHMS</v>
      </c>
      <c r="AO103" s="29" t="str">
        <f t="shared" si="46"/>
        <v>ITM_10x</v>
      </c>
      <c r="AP103" s="138" t="str">
        <f>IF(NOT(ISNA(MATCH(AM103,Lookups!E:E,))),VLOOKUP(AM103,Lookups!E:F,2,0),
IF(NOT(ISNA(MATCH(AN103,Lookups!E:E,))),VLOOKUP(AN103,Lookups!E:F,2,0),
IF(NOT(ISNA(MATCH(AO103,Lookups!E:E,))),VLOOKUP(AO103,Lookups!E:F,2,0),"ITM_NULL")))</f>
        <v>ITM_NULL</v>
      </c>
      <c r="AQ103" s="30" t="str">
        <f t="shared" si="47"/>
        <v>ITM_E</v>
      </c>
      <c r="AR103" s="134" t="s">
        <v>600</v>
      </c>
      <c r="AS103" s="121" t="s">
        <v>601</v>
      </c>
      <c r="AT103" s="116" t="s">
        <v>173</v>
      </c>
      <c r="AW103" s="14" t="str">
        <f t="shared" si="49"/>
        <v>{25</v>
      </c>
      <c r="AX103" s="196" t="str" cm="1">
        <f t="array" ref="AX103">SUBSTITUTE(SUBSTITUTE(_xlfn.SWITCH(AM103,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AM103), ".lo", ),"MNU_", "-MNU_")</f>
        <v>ITM_EXP</v>
      </c>
      <c r="AY103" s="196" t="str" cm="1">
        <f t="array" ref="AY103">SUBSTITUTE(SUBSTITUTE(_xlfn.SWITCH(AN103,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AN103), ".lo", ),"MNU_", "-MNU_")</f>
        <v>ITM_toHMS</v>
      </c>
      <c r="AZ103" s="196" t="str" cm="1">
        <f t="array" ref="AZ103">SUBSTITUTE(SUBSTITUTE(_xlfn.SWITCH(AO103,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AO103), ".lo", ),"MNU_", "-MNU_")</f>
        <v>ITM_10x</v>
      </c>
      <c r="BA103" s="215" t="str" cm="1">
        <f t="array" ref="BA103">SUBSTITUTE(SUBSTITUTE(_xlfn.SWITCH(AP103,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AP103), ".lo", ),"MNU_", "-MNU_")</f>
        <v>ITM_NULL</v>
      </c>
      <c r="BB103" s="196" t="str" cm="1">
        <f t="array" ref="BB103">SUBSTITUTE(SUBSTITUTE(_xlfn.SWITCH(AQ103,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AQ103), ".lo", ),"MNU_", "-MNU_")</f>
        <v>ITM_E</v>
      </c>
      <c r="BC103" s="196" t="str" cm="1">
        <f t="array" ref="BC103">SUBSTITUTE(SUBSTITUTE(_xlfn.SWITCH(AR103,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AR103), ".lo", ),"MNU_", "-MNU_")</f>
        <v>ITM_ALOG_SYMBOL</v>
      </c>
      <c r="BD103" s="196" t="str" cm="1">
        <f t="array" ref="BD103">SUBSTITUTE(SUBSTITUTE(_xlfn.SWITCH(AS103,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AS103), ".lo", ),"MNU_", "-MNU_")</f>
        <v>ITM_EPSILON</v>
      </c>
      <c r="BE103" s="196" t="str" cm="1">
        <f t="array" ref="BE103">SUBSTITUTE(SUBSTITUTE(_xlfn.SWITCH(AT103,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AT103), ".lo", ),"MNU_", "-MNU_")</f>
        <v>ITM_E</v>
      </c>
      <c r="BG103" s="82"/>
      <c r="BI103" s="83" t="s">
        <v>526</v>
      </c>
      <c r="BR103" s="1" t="s">
        <v>171</v>
      </c>
      <c r="BS103" s="1" t="s">
        <v>580</v>
      </c>
      <c r="BT103" s="1" t="s">
        <v>165</v>
      </c>
      <c r="BU103" s="1" t="s">
        <v>600</v>
      </c>
      <c r="BV103" s="1" t="s">
        <v>173</v>
      </c>
      <c r="BW103" s="1" t="s">
        <v>600</v>
      </c>
      <c r="BX103" s="1" t="s">
        <v>601</v>
      </c>
      <c r="BY103" s="1" t="s">
        <v>173</v>
      </c>
    </row>
    <row r="104" spans="1:77" ht="21">
      <c r="X104" s="168" t="str">
        <f t="shared" si="39"/>
        <v>WP43</v>
      </c>
      <c r="Y104" s="148">
        <v>2</v>
      </c>
      <c r="Z104" s="148">
        <v>6</v>
      </c>
      <c r="AA104" s="151" t="str">
        <f t="shared" si="15"/>
        <v>WP43.26</v>
      </c>
      <c r="AB104" s="156" t="s">
        <v>3</v>
      </c>
      <c r="AC104" s="157" t="s">
        <v>445</v>
      </c>
      <c r="AD104" s="158" t="s">
        <v>654</v>
      </c>
      <c r="AE104" s="3"/>
      <c r="AF104" s="54" t="s">
        <v>38</v>
      </c>
      <c r="AG104" s="85" t="b">
        <f t="shared" si="48"/>
        <v>0</v>
      </c>
      <c r="AH104" s="91" t="str">
        <f t="shared" si="40"/>
        <v>√</v>
      </c>
      <c r="AI104" s="92" t="str">
        <f t="shared" si="41"/>
        <v>Phi</v>
      </c>
      <c r="AJ104" s="93" t="str">
        <f t="shared" si="42"/>
        <v>[ alpha (TAM) ]</v>
      </c>
      <c r="AK104" s="6"/>
      <c r="AL104" s="8" t="str">
        <f t="shared" si="43"/>
        <v>{26</v>
      </c>
      <c r="AM104" s="29" t="str">
        <f t="shared" si="44"/>
        <v>ITM_SQUAREROOTX</v>
      </c>
      <c r="AN104" s="29" t="str">
        <f t="shared" si="45"/>
        <v>ITM_AIM</v>
      </c>
      <c r="AO104" s="29" t="str">
        <f t="shared" si="46"/>
        <v>MNU_ALPHAFN</v>
      </c>
      <c r="AP104" s="48" t="str">
        <f>IF(NOT(ISNA(MATCH(AM104,Lookups!E:E,))),VLOOKUP(AM104,Lookups!E:F,2,0),
IF(NOT(ISNA(MATCH(AN104,Lookups!E:E,))),VLOOKUP(AN104,Lookups!E:F,2,0),
IF(NOT(ISNA(MATCH(AO104,Lookups!E:E,))),VLOOKUP(AO104,Lookups!E:F,2,0),"ITM_NULL")))</f>
        <v>ITM_ROOT_SIGN</v>
      </c>
      <c r="AQ104" s="30" t="str">
        <f t="shared" si="47"/>
        <v>ITM_F</v>
      </c>
      <c r="AR104" s="134" t="s">
        <v>161</v>
      </c>
      <c r="AS104" s="121" t="s">
        <v>602</v>
      </c>
      <c r="AT104" s="117" t="s">
        <v>459</v>
      </c>
      <c r="AW104" s="14" t="str">
        <f t="shared" si="49"/>
        <v>{26</v>
      </c>
      <c r="AX104" s="196" t="str" cm="1">
        <f t="array" ref="AX104">SUBSTITUTE(SUBSTITUTE(_xlfn.SWITCH(AM104,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AM104), ".lo", ),"MNU_", "-MNU_")</f>
        <v>ITM_SQUAREROOTX</v>
      </c>
      <c r="AY104" s="196" t="str" cm="1">
        <f t="array" ref="AY104">SUBSTITUTE(SUBSTITUTE(_xlfn.SWITCH(AN104,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AN104), ".lo", ),"MNU_", "-MNU_")</f>
        <v>ITM_AIM</v>
      </c>
      <c r="AZ104" s="196" t="str" cm="1">
        <f t="array" ref="AZ104">SUBSTITUTE(SUBSTITUTE(_xlfn.SWITCH(AO104,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AO104), ".lo", ),"MNU_", "-MNU_")</f>
        <v>-MNU_ALPHAFN</v>
      </c>
      <c r="BA104" s="215" t="str" cm="1">
        <f t="array" ref="BA104">SUBSTITUTE(SUBSTITUTE(_xlfn.SWITCH(AP104,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AP104), ".lo", ),"MNU_", "-MNU_")</f>
        <v>ITM_ROOT_SIGN</v>
      </c>
      <c r="BB104" s="196" t="str" cm="1">
        <f t="array" ref="BB104">SUBSTITUTE(SUBSTITUTE(_xlfn.SWITCH(AQ104,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AQ104), ".lo", ),"MNU_", "-MNU_")</f>
        <v>ITM_F</v>
      </c>
      <c r="BC104" s="196" t="str" cm="1">
        <f t="array" ref="BC104">SUBSTITUTE(SUBSTITUTE(_xlfn.SWITCH(AR104,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AR104), ".lo", ),"MNU_", "-MNU_")</f>
        <v>ITM_ROOT_SIGN</v>
      </c>
      <c r="BD104" s="196" t="str" cm="1">
        <f t="array" ref="BD104">SUBSTITUTE(SUBSTITUTE(_xlfn.SWITCH(AS104,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AS104), ".lo", ),"MNU_", "-MNU_")</f>
        <v>ITM_PHI</v>
      </c>
      <c r="BE104" s="196" t="str" cm="1">
        <f t="array" ref="BE104">SUBSTITUTE(SUBSTITUTE(_xlfn.SWITCH(AT104,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AT104), ".lo", ),"MNU_", "-MNU_")</f>
        <v>ITM_alpha</v>
      </c>
      <c r="BG104" s="82"/>
      <c r="BI104" s="83" t="s">
        <v>527</v>
      </c>
      <c r="BR104" s="1" t="s">
        <v>158</v>
      </c>
      <c r="BS104" s="1" t="s">
        <v>176</v>
      </c>
      <c r="BT104" s="1" t="s">
        <v>472</v>
      </c>
      <c r="BU104" s="1" t="s">
        <v>161</v>
      </c>
      <c r="BV104" s="1" t="s">
        <v>178</v>
      </c>
      <c r="BW104" s="1" t="s">
        <v>161</v>
      </c>
      <c r="BX104" s="1" t="s">
        <v>602</v>
      </c>
      <c r="BY104" s="1" t="s">
        <v>464</v>
      </c>
    </row>
    <row r="105" spans="1:77" ht="21">
      <c r="X105" s="168" t="str">
        <f t="shared" si="39"/>
        <v>WP43</v>
      </c>
      <c r="Y105" s="145">
        <v>3</v>
      </c>
      <c r="Z105" s="145">
        <v>1</v>
      </c>
      <c r="AA105" s="151" t="str">
        <f t="shared" si="15"/>
        <v>WP43.31</v>
      </c>
      <c r="AB105" s="156" t="s">
        <v>7</v>
      </c>
      <c r="AC105" s="157" t="s">
        <v>80</v>
      </c>
      <c r="AD105" s="158" t="s">
        <v>318</v>
      </c>
      <c r="AE105" s="3"/>
      <c r="AF105" s="54" t="s">
        <v>39</v>
      </c>
      <c r="AG105" s="85" t="b">
        <f t="shared" si="48"/>
        <v>0</v>
      </c>
      <c r="AH105" s="91" t="str">
        <f t="shared" si="40"/>
        <v>ASN</v>
      </c>
      <c r="AI105" s="92" t="str">
        <f t="shared" si="41"/>
        <v>Gamma</v>
      </c>
      <c r="AJ105" s="93" t="str">
        <f t="shared" si="42"/>
        <v xml:space="preserve"> </v>
      </c>
      <c r="AK105" s="6"/>
      <c r="AL105" s="8" t="str">
        <f t="shared" si="43"/>
        <v>{31</v>
      </c>
      <c r="AM105" s="29" t="str">
        <f t="shared" si="44"/>
        <v>ITM_STO</v>
      </c>
      <c r="AN105" s="29" t="str">
        <f t="shared" si="45"/>
        <v>ITM_ASSIGN</v>
      </c>
      <c r="AO105" s="29" t="str">
        <f t="shared" si="46"/>
        <v>ITM_SAVE</v>
      </c>
      <c r="AP105" s="48" t="str">
        <f>IF(NOT(ISNA(MATCH(AM105,Lookups!E:E,))),VLOOKUP(AM105,Lookups!E:F,2,0),
IF(NOT(ISNA(MATCH(AN105,Lookups!E:E,))),VLOOKUP(AN105,Lookups!E:F,2,0),
IF(NOT(ISNA(MATCH(AO105,Lookups!E:E,))),VLOOKUP(AO105,Lookups!E:F,2,0),"ITM_NULL")))</f>
        <v>ITM_NULL</v>
      </c>
      <c r="AQ105" s="30" t="str">
        <f t="shared" si="47"/>
        <v>ITM_G</v>
      </c>
      <c r="AR105" s="134" t="s">
        <v>260</v>
      </c>
      <c r="AS105" s="121" t="s">
        <v>598</v>
      </c>
      <c r="AT105" s="116" t="s">
        <v>147</v>
      </c>
      <c r="AW105" s="14" t="str">
        <f t="shared" si="49"/>
        <v>{31</v>
      </c>
      <c r="AX105" s="196" t="str" cm="1">
        <f t="array" ref="AX105">SUBSTITUTE(SUBSTITUTE(_xlfn.SWITCH(AM105,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AM105), ".lo", ),"MNU_", "-MNU_")</f>
        <v>ITM_STO</v>
      </c>
      <c r="AY105" s="196" t="str" cm="1">
        <f t="array" ref="AY105">SUBSTITUTE(SUBSTITUTE(_xlfn.SWITCH(AN105,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AN105), ".lo", ),"MNU_", "-MNU_")</f>
        <v>ITM_ASSIGN</v>
      </c>
      <c r="AZ105" s="196" t="str" cm="1">
        <f t="array" ref="AZ105">SUBSTITUTE(SUBSTITUTE(_xlfn.SWITCH(AO105,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AO105), ".lo", ),"MNU_", "-MNU_")</f>
        <v>ITM_SAVE</v>
      </c>
      <c r="BA105" s="215" t="str" cm="1">
        <f t="array" ref="BA105">SUBSTITUTE(SUBSTITUTE(_xlfn.SWITCH(AP105,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AP105), ".lo", ),"MNU_", "-MNU_")</f>
        <v>ITM_NULL</v>
      </c>
      <c r="BB105" s="196" t="str" cm="1">
        <f t="array" ref="BB105">SUBSTITUTE(SUBSTITUTE(_xlfn.SWITCH(AQ105,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AQ105), ".lo", ),"MNU_", "-MNU_")</f>
        <v>ITM_G</v>
      </c>
      <c r="BC105" s="196" t="str" cm="1">
        <f t="array" ref="BC105">SUBSTITUTE(SUBSTITUTE(_xlfn.SWITCH(AR105,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AR105), ".lo", ),"MNU_", "-MNU_")</f>
        <v>ITM_ASSIGN</v>
      </c>
      <c r="BD105" s="196" t="str" cm="1">
        <f t="array" ref="BD105">SUBSTITUTE(SUBSTITUTE(_xlfn.SWITCH(AS105,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AS105), ".lo", ),"MNU_", "-MNU_")</f>
        <v>ITM_GAMMA</v>
      </c>
      <c r="BE105" s="196" t="str" cm="1">
        <f t="array" ref="BE105">SUBSTITUTE(SUBSTITUTE(_xlfn.SWITCH(AT105,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AT105), ".lo", ),"MNU_", "-MNU_")</f>
        <v>ITM_NULL</v>
      </c>
      <c r="BG105" s="82"/>
      <c r="BI105" s="83" t="s">
        <v>528</v>
      </c>
      <c r="BR105" s="1" t="s">
        <v>179</v>
      </c>
      <c r="BS105" s="1" t="s">
        <v>260</v>
      </c>
      <c r="BT105" s="1" t="s">
        <v>588</v>
      </c>
      <c r="BU105" s="1" t="s">
        <v>147</v>
      </c>
      <c r="BV105" s="1" t="s">
        <v>182</v>
      </c>
      <c r="BW105" s="1" t="s">
        <v>260</v>
      </c>
      <c r="BX105" s="1" t="s">
        <v>598</v>
      </c>
      <c r="BY105" s="1" t="s">
        <v>147</v>
      </c>
    </row>
    <row r="106" spans="1:77" ht="21">
      <c r="X106" s="168" t="str">
        <f t="shared" si="39"/>
        <v>WP43</v>
      </c>
      <c r="Y106" s="148">
        <v>3</v>
      </c>
      <c r="Z106" s="148">
        <v>2</v>
      </c>
      <c r="AA106" s="151" t="str">
        <f t="shared" si="15"/>
        <v>WP43.32</v>
      </c>
      <c r="AB106" s="156" t="s">
        <v>8</v>
      </c>
      <c r="AC106" s="157" t="s">
        <v>77</v>
      </c>
      <c r="AD106" s="158" t="s">
        <v>84</v>
      </c>
      <c r="AE106" s="3"/>
      <c r="AF106" s="54" t="s">
        <v>40</v>
      </c>
      <c r="AG106" s="85" t="b">
        <f t="shared" si="48"/>
        <v>0</v>
      </c>
      <c r="AH106" s="91" t="str">
        <f t="shared" si="40"/>
        <v>REGS</v>
      </c>
      <c r="AI106" s="92" t="str">
        <f t="shared" si="41"/>
        <v>Chi</v>
      </c>
      <c r="AJ106" s="93" t="str">
        <f t="shared" si="42"/>
        <v>#16</v>
      </c>
      <c r="AK106" s="6"/>
      <c r="AL106" s="8" t="str">
        <f t="shared" si="43"/>
        <v>{32</v>
      </c>
      <c r="AM106" s="29" t="str">
        <f t="shared" si="44"/>
        <v>ITM_RCL</v>
      </c>
      <c r="AN106" s="29" t="str">
        <f t="shared" si="45"/>
        <v>ITM_RBR</v>
      </c>
      <c r="AO106" s="29" t="str">
        <f t="shared" si="46"/>
        <v>ITM_VIEW</v>
      </c>
      <c r="AP106" s="48" t="str">
        <f>IF(NOT(ISNA(MATCH(AM106,Lookups!E:E,))),VLOOKUP(AM106,Lookups!E:F,2,0),
IF(NOT(ISNA(MATCH(AN106,Lookups!E:E,))),VLOOKUP(AN106,Lookups!E:F,2,0),
IF(NOT(ISNA(MATCH(AO106,Lookups!E:E,))),VLOOKUP(AO106,Lookups!E:F,2,0),"ITM_NULL")))</f>
        <v>ITM_NULL</v>
      </c>
      <c r="AQ106" s="30" t="str">
        <f t="shared" si="47"/>
        <v>ITM_H</v>
      </c>
      <c r="AR106" s="134" t="s">
        <v>232</v>
      </c>
      <c r="AS106" s="121" t="s">
        <v>603</v>
      </c>
      <c r="AT106" s="116" t="s">
        <v>189</v>
      </c>
      <c r="AW106" s="14" t="str">
        <f t="shared" si="49"/>
        <v>{32</v>
      </c>
      <c r="AX106" s="196" t="str" cm="1">
        <f t="array" ref="AX106">SUBSTITUTE(SUBSTITUTE(_xlfn.SWITCH(AM106,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AM106), ".lo", ),"MNU_", "-MNU_")</f>
        <v>ITM_RCL</v>
      </c>
      <c r="AY106" s="196" t="str" cm="1">
        <f t="array" ref="AY106">SUBSTITUTE(SUBSTITUTE(_xlfn.SWITCH(AN106,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AN106), ".lo", ),"MNU_", "-MNU_")</f>
        <v>ITM_RBR</v>
      </c>
      <c r="AZ106" s="196" t="str" cm="1">
        <f t="array" ref="AZ106">SUBSTITUTE(SUBSTITUTE(_xlfn.SWITCH(AO106,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AO106), ".lo", ),"MNU_", "-MNU_")</f>
        <v>ITM_VIEW</v>
      </c>
      <c r="BA106" s="215" t="str" cm="1">
        <f t="array" ref="BA106">SUBSTITUTE(SUBSTITUTE(_xlfn.SWITCH(AP106,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AP106), ".lo", ),"MNU_", "-MNU_")</f>
        <v>ITM_NULL</v>
      </c>
      <c r="BB106" s="196" t="str" cm="1">
        <f t="array" ref="BB106">SUBSTITUTE(SUBSTITUTE(_xlfn.SWITCH(AQ106,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AQ106), ".lo", ),"MNU_", "-MNU_")</f>
        <v>ITM_H</v>
      </c>
      <c r="BC106" s="196" t="str" cm="1">
        <f t="array" ref="BC106">SUBSTITUTE(SUBSTITUTE(_xlfn.SWITCH(AR106,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AR106), ".lo", ),"MNU_", "-MNU_")</f>
        <v>ITM_RBR</v>
      </c>
      <c r="BD106" s="196" t="str" cm="1">
        <f t="array" ref="BD106">SUBSTITUTE(SUBSTITUTE(_xlfn.SWITCH(AS106,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AS106), ".lo", ),"MNU_", "-MNU_")</f>
        <v>ITM_CHI</v>
      </c>
      <c r="BE106" s="196" t="str" cm="1">
        <f t="array" ref="BE106">SUBSTITUTE(SUBSTITUTE(_xlfn.SWITCH(AT106,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AT106), ".lo", ),"MNU_", "-MNU_")</f>
        <v>ITM_HEX</v>
      </c>
      <c r="BG106" s="82"/>
      <c r="BI106" s="83" t="s">
        <v>529</v>
      </c>
      <c r="BR106" s="1" t="s">
        <v>184</v>
      </c>
      <c r="BS106" s="1" t="s">
        <v>232</v>
      </c>
      <c r="BT106" s="1" t="s">
        <v>274</v>
      </c>
      <c r="BU106" s="1" t="s">
        <v>147</v>
      </c>
      <c r="BV106" s="1" t="s">
        <v>187</v>
      </c>
      <c r="BW106" s="1" t="s">
        <v>232</v>
      </c>
      <c r="BX106" s="1" t="s">
        <v>603</v>
      </c>
      <c r="BY106" s="1" t="s">
        <v>189</v>
      </c>
    </row>
    <row r="107" spans="1:77" ht="21">
      <c r="X107" s="168" t="str">
        <f t="shared" si="39"/>
        <v>WP43</v>
      </c>
      <c r="Y107" s="148">
        <v>3</v>
      </c>
      <c r="Z107" s="148">
        <v>3</v>
      </c>
      <c r="AA107" s="151" t="str">
        <f t="shared" si="15"/>
        <v>WP43.33</v>
      </c>
      <c r="AB107" s="156" t="s">
        <v>9</v>
      </c>
      <c r="AC107" s="157" t="s">
        <v>102</v>
      </c>
      <c r="AD107" s="158" t="s">
        <v>97</v>
      </c>
      <c r="AE107" s="3"/>
      <c r="AF107" s="54" t="s">
        <v>41</v>
      </c>
      <c r="AG107" s="85" t="b">
        <f t="shared" si="48"/>
        <v>0</v>
      </c>
      <c r="AH107" s="91" t="str">
        <f t="shared" si="40"/>
        <v>v</v>
      </c>
      <c r="AI107" s="92" t="str">
        <f t="shared" si="41"/>
        <v>Iota</v>
      </c>
      <c r="AJ107" s="93" t="str">
        <f t="shared" si="42"/>
        <v>Reg I</v>
      </c>
      <c r="AK107" s="6"/>
      <c r="AL107" s="8" t="str">
        <f t="shared" si="43"/>
        <v>{33</v>
      </c>
      <c r="AM107" s="29" t="str">
        <f t="shared" si="44"/>
        <v>ITM_Rdown</v>
      </c>
      <c r="AN107" s="29" t="str">
        <f t="shared" si="45"/>
        <v>ITM_Rup</v>
      </c>
      <c r="AO107" s="29" t="str">
        <f t="shared" si="46"/>
        <v>MNU_CPX</v>
      </c>
      <c r="AP107" s="48" t="str">
        <f>IF(NOT(ISNA(MATCH(AM107,Lookups!E:E,))),VLOOKUP(AM107,Lookups!E:F,2,0),
IF(NOT(ISNA(MATCH(AN107,Lookups!E:E,))),VLOOKUP(AN107,Lookups!E:F,2,0),
IF(NOT(ISNA(MATCH(AO107,Lookups!E:E,))),VLOOKUP(AO107,Lookups!E:F,2,0),"ITM_NULL")))</f>
        <v>ITM_NULL</v>
      </c>
      <c r="AQ107" s="30" t="str">
        <f t="shared" si="47"/>
        <v>ITM_I</v>
      </c>
      <c r="AR107" s="134" t="s">
        <v>248</v>
      </c>
      <c r="AS107" s="121" t="s">
        <v>604</v>
      </c>
      <c r="AT107" s="135" t="s">
        <v>194</v>
      </c>
      <c r="AW107" s="14" t="str">
        <f t="shared" si="49"/>
        <v>{33</v>
      </c>
      <c r="AX107" s="196" t="str" cm="1">
        <f t="array" ref="AX107">SUBSTITUTE(SUBSTITUTE(_xlfn.SWITCH(AM107,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AM107), ".lo", ),"MNU_", "-MNU_")</f>
        <v>ITM_Rdown</v>
      </c>
      <c r="AY107" s="196" t="str" cm="1">
        <f t="array" ref="AY107">SUBSTITUTE(SUBSTITUTE(_xlfn.SWITCH(AN107,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AN107), ".lo", ),"MNU_", "-MNU_")</f>
        <v>ITM_Rup</v>
      </c>
      <c r="AZ107" s="196" t="str" cm="1">
        <f t="array" ref="AZ107">SUBSTITUTE(SUBSTITUTE(_xlfn.SWITCH(AO107,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AO107), ".lo", ),"MNU_", "-MNU_")</f>
        <v>-MNU_CPX</v>
      </c>
      <c r="BA107" s="215" t="str" cm="1">
        <f t="array" ref="BA107">SUBSTITUTE(SUBSTITUTE(_xlfn.SWITCH(AP107,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AP107), ".lo", ),"MNU_", "-MNU_")</f>
        <v>ITM_NULL</v>
      </c>
      <c r="BB107" s="196" t="str" cm="1">
        <f t="array" ref="BB107">SUBSTITUTE(SUBSTITUTE(_xlfn.SWITCH(AQ107,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AQ107), ".lo", ),"MNU_", "-MNU_")</f>
        <v>ITM_I</v>
      </c>
      <c r="BC107" s="196" t="str" cm="1">
        <f t="array" ref="BC107">SUBSTITUTE(SUBSTITUTE(_xlfn.SWITCH(AR107,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AR107), ".lo", ),"MNU_", "-MNU_")</f>
        <v>ITM_DOWN_ARROW</v>
      </c>
      <c r="BD107" s="196" t="str" cm="1">
        <f t="array" ref="BD107">SUBSTITUTE(SUBSTITUTE(_xlfn.SWITCH(AS107,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AS107), ".lo", ),"MNU_", "-MNU_")</f>
        <v>ITM_IOTA</v>
      </c>
      <c r="BE107" s="196" t="str" cm="1">
        <f t="array" ref="BE107">SUBSTITUTE(SUBSTITUTE(_xlfn.SWITCH(AT107,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AT107), ".lo", ),"MNU_", "-MNU_")</f>
        <v>ITM_REG_I</v>
      </c>
      <c r="BG107" s="82"/>
      <c r="BI107" s="83" t="s">
        <v>530</v>
      </c>
      <c r="BR107" s="1" t="s">
        <v>190</v>
      </c>
      <c r="BS107" s="1" t="s">
        <v>218</v>
      </c>
      <c r="BT107" s="1" t="s">
        <v>481</v>
      </c>
      <c r="BU107" s="1" t="s">
        <v>147</v>
      </c>
      <c r="BV107" s="1" t="s">
        <v>193</v>
      </c>
      <c r="BW107" s="1" t="s">
        <v>248</v>
      </c>
      <c r="BX107" s="1" t="s">
        <v>604</v>
      </c>
      <c r="BY107" s="1" t="s">
        <v>194</v>
      </c>
    </row>
    <row r="108" spans="1:77" ht="21">
      <c r="X108" s="168" t="str">
        <f t="shared" si="39"/>
        <v>WP43</v>
      </c>
      <c r="Y108" s="148">
        <v>3</v>
      </c>
      <c r="Z108" s="148">
        <v>4</v>
      </c>
      <c r="AA108" s="151" t="str">
        <f t="shared" si="15"/>
        <v>WP43.34</v>
      </c>
      <c r="AB108" s="156" t="s">
        <v>319</v>
      </c>
      <c r="AC108" s="157" t="s">
        <v>61</v>
      </c>
      <c r="AD108" s="158" t="s">
        <v>62</v>
      </c>
      <c r="AE108" s="3"/>
      <c r="AF108" s="54" t="s">
        <v>42</v>
      </c>
      <c r="AG108" s="85" t="b">
        <f t="shared" si="48"/>
        <v>0</v>
      </c>
      <c r="AH108" s="91" t="str">
        <f t="shared" si="40"/>
        <v>|</v>
      </c>
      <c r="AI108" s="92" t="str">
        <f t="shared" si="41"/>
        <v>Eta</v>
      </c>
      <c r="AJ108" s="93" t="str">
        <f t="shared" si="42"/>
        <v>Reg J</v>
      </c>
      <c r="AK108" s="6"/>
      <c r="AL108" s="8" t="str">
        <f t="shared" si="43"/>
        <v>{34</v>
      </c>
      <c r="AM108" s="29" t="str">
        <f t="shared" si="44"/>
        <v>ITM_CC</v>
      </c>
      <c r="AN108" s="29" t="str">
        <f t="shared" si="45"/>
        <v>ITM_MAGNITUDE</v>
      </c>
      <c r="AO108" s="29" t="str">
        <f t="shared" si="46"/>
        <v>ITM_ARG</v>
      </c>
      <c r="AP108" s="48" t="str">
        <f>IF(NOT(ISNA(MATCH(AM108,Lookups!E:E,))),VLOOKUP(AM108,Lookups!E:F,2,0),
IF(NOT(ISNA(MATCH(AN108,Lookups!E:E,))),VLOOKUP(AN108,Lookups!E:F,2,0),
IF(NOT(ISNA(MATCH(AO108,Lookups!E:E,))),VLOOKUP(AO108,Lookups!E:F,2,0),"ITM_NULL")))</f>
        <v>ITM_NULL</v>
      </c>
      <c r="AQ108" s="30" t="str">
        <f t="shared" si="47"/>
        <v>ITM_J</v>
      </c>
      <c r="AR108" s="134" t="s">
        <v>183</v>
      </c>
      <c r="AS108" s="121" t="s">
        <v>605</v>
      </c>
      <c r="AT108" s="135" t="s">
        <v>200</v>
      </c>
      <c r="AW108" s="14" t="str">
        <f t="shared" si="49"/>
        <v>{34</v>
      </c>
      <c r="AX108" s="196" t="str" cm="1">
        <f t="array" ref="AX108">SUBSTITUTE(SUBSTITUTE(_xlfn.SWITCH(AM108,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AM108), ".lo", ),"MNU_", "-MNU_")</f>
        <v>ITM_CC</v>
      </c>
      <c r="AY108" s="196" t="str" cm="1">
        <f t="array" ref="AY108">SUBSTITUTE(SUBSTITUTE(_xlfn.SWITCH(AN108,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AN108), ".lo", ),"MNU_", "-MNU_")</f>
        <v>ITM_MAGNITUDE</v>
      </c>
      <c r="AZ108" s="196" t="str" cm="1">
        <f t="array" ref="AZ108">SUBSTITUTE(SUBSTITUTE(_xlfn.SWITCH(AO108,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AO108), ".lo", ),"MNU_", "-MNU_")</f>
        <v>ITM_ARG</v>
      </c>
      <c r="BA108" s="215" t="str" cm="1">
        <f t="array" ref="BA108">SUBSTITUTE(SUBSTITUTE(_xlfn.SWITCH(AP108,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AP108), ".lo", ),"MNU_", "-MNU_")</f>
        <v>ITM_NULL</v>
      </c>
      <c r="BB108" s="196" t="str" cm="1">
        <f t="array" ref="BB108">SUBSTITUTE(SUBSTITUTE(_xlfn.SWITCH(AQ108,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AQ108), ".lo", ),"MNU_", "-MNU_")</f>
        <v>ITM_J</v>
      </c>
      <c r="BC108" s="196" t="str" cm="1">
        <f t="array" ref="BC108">SUBSTITUTE(SUBSTITUTE(_xlfn.SWITCH(AR108,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AR108), ".lo", ),"MNU_", "-MNU_")</f>
        <v>ITM_VERTICAL_BAR</v>
      </c>
      <c r="BD108" s="196" t="str" cm="1">
        <f t="array" ref="BD108">SUBSTITUTE(SUBSTITUTE(_xlfn.SWITCH(AS108,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AS108), ".lo", ),"MNU_", "-MNU_")</f>
        <v>ITM_ETA</v>
      </c>
      <c r="BE108" s="196" t="str" cm="1">
        <f t="array" ref="BE108">SUBSTITUTE(SUBSTITUTE(_xlfn.SWITCH(AT108,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AT108), ".lo", ),"MNU_", "-MNU_")</f>
        <v>ITM_REG_J</v>
      </c>
      <c r="BG108" s="82"/>
      <c r="BI108" s="83" t="s">
        <v>531</v>
      </c>
      <c r="BR108" s="1" t="s">
        <v>575</v>
      </c>
      <c r="BS108" s="1" t="s">
        <v>180</v>
      </c>
      <c r="BT108" s="1" t="s">
        <v>181</v>
      </c>
      <c r="BU108" s="1" t="s">
        <v>147</v>
      </c>
      <c r="BV108" s="1" t="s">
        <v>198</v>
      </c>
      <c r="BW108" s="1" t="s">
        <v>183</v>
      </c>
      <c r="BX108" s="1" t="s">
        <v>605</v>
      </c>
      <c r="BY108" s="1" t="s">
        <v>200</v>
      </c>
    </row>
    <row r="109" spans="1:77" ht="21">
      <c r="X109" s="168" t="str">
        <f t="shared" si="39"/>
        <v>WP43</v>
      </c>
      <c r="Y109" s="148">
        <v>3</v>
      </c>
      <c r="Z109" s="148">
        <v>5</v>
      </c>
      <c r="AA109" s="151" t="str">
        <f t="shared" si="15"/>
        <v>WP43.35</v>
      </c>
      <c r="AB109" s="160" t="s">
        <v>292</v>
      </c>
      <c r="AC109" s="157" t="s">
        <v>130</v>
      </c>
      <c r="AD109" s="158" t="s">
        <v>320</v>
      </c>
      <c r="AE109" s="3"/>
      <c r="AF109" s="160" t="s">
        <v>292</v>
      </c>
      <c r="AG109" s="85" t="b">
        <f t="shared" si="48"/>
        <v>0</v>
      </c>
      <c r="AH109" s="91" t="str">
        <f t="shared" si="40"/>
        <v xml:space="preserve"> </v>
      </c>
      <c r="AI109" s="92" t="str">
        <f t="shared" si="41"/>
        <v>SNAP</v>
      </c>
      <c r="AJ109" s="93" t="str">
        <f t="shared" si="42"/>
        <v xml:space="preserve"> f </v>
      </c>
      <c r="AK109" s="6"/>
      <c r="AL109" s="8" t="str">
        <f t="shared" si="43"/>
        <v>{35</v>
      </c>
      <c r="AM109" s="29" t="str">
        <f t="shared" si="44"/>
        <v>ITM_SHIFTf</v>
      </c>
      <c r="AN109" s="29" t="str">
        <f t="shared" si="45"/>
        <v>ITM_NULL</v>
      </c>
      <c r="AO109" s="29" t="str">
        <f t="shared" si="46"/>
        <v>ITM_SNAP</v>
      </c>
      <c r="AP109" s="48" t="str">
        <f>IF(NOT(ISNA(MATCH(AM109,Lookups!E:E,))),VLOOKUP(AM109,Lookups!E:F,2,0),
IF(NOT(ISNA(MATCH(AN109,Lookups!E:E,))),VLOOKUP(AN109,Lookups!E:F,2,0),
IF(NOT(ISNA(MATCH(AO109,Lookups!E:E,))),VLOOKUP(AO109,Lookups!E:F,2,0),"ITM_NULL")))</f>
        <v>ITM_SHIFTf</v>
      </c>
      <c r="AQ109" s="30" t="str">
        <f t="shared" si="47"/>
        <v>ITM_SHIFTf</v>
      </c>
      <c r="AR109" s="134" t="s">
        <v>147</v>
      </c>
      <c r="AS109" s="121" t="s">
        <v>335</v>
      </c>
      <c r="AT109" s="135" t="s">
        <v>287</v>
      </c>
      <c r="AW109" s="14" t="str">
        <f t="shared" si="49"/>
        <v>{35</v>
      </c>
      <c r="AX109" s="196" t="str" cm="1">
        <f t="array" ref="AX109">SUBSTITUTE(SUBSTITUTE(_xlfn.SWITCH(AM109,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AM109), ".lo", ),"MNU_", "-MNU_")</f>
        <v>ITM_SHIFTf</v>
      </c>
      <c r="AY109" s="196" t="str" cm="1">
        <f t="array" ref="AY109">SUBSTITUTE(SUBSTITUTE(_xlfn.SWITCH(AN109,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AN109), ".lo", ),"MNU_", "-MNU_")</f>
        <v>ITM_NULL</v>
      </c>
      <c r="AZ109" s="196" t="str" cm="1">
        <f t="array" ref="AZ109">SUBSTITUTE(SUBSTITUTE(_xlfn.SWITCH(AO109,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AO109), ".lo", ),"MNU_", "-MNU_")</f>
        <v>ITM_SNAP</v>
      </c>
      <c r="BA109" s="215" t="str" cm="1">
        <f t="array" ref="BA109">SUBSTITUTE(SUBSTITUTE(_xlfn.SWITCH(AP109,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AP109), ".lo", ),"MNU_", "-MNU_")</f>
        <v>ITM_SHIFTf</v>
      </c>
      <c r="BB109" s="196" t="str" cm="1">
        <f t="array" ref="BB109">SUBSTITUTE(SUBSTITUTE(_xlfn.SWITCH(AQ109,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AQ109), ".lo", ),"MNU_", "-MNU_")</f>
        <v>ITM_SHIFTf</v>
      </c>
      <c r="BC109" s="196" t="str" cm="1">
        <f t="array" ref="BC109">SUBSTITUTE(SUBSTITUTE(_xlfn.SWITCH(AR109,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AR109), ".lo", ),"MNU_", "-MNU_")</f>
        <v>ITM_NULL</v>
      </c>
      <c r="BD109" s="196" t="str" cm="1">
        <f t="array" ref="BD109">SUBSTITUTE(SUBSTITUTE(_xlfn.SWITCH(AS109,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AS109), ".lo", ),"MNU_", "-MNU_")</f>
        <v>ITM_SNAP</v>
      </c>
      <c r="BE109" s="196" t="str" cm="1">
        <f t="array" ref="BE109">SUBSTITUTE(SUBSTITUTE(_xlfn.SWITCH(AT109,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AT109), ".lo", ),"MNU_", "-MNU_")</f>
        <v>ITM_SHIFTf</v>
      </c>
      <c r="BG109" s="82"/>
      <c r="BI109" s="83" t="s">
        <v>532</v>
      </c>
      <c r="BR109" s="1" t="s">
        <v>287</v>
      </c>
      <c r="BS109" s="1" t="s">
        <v>147</v>
      </c>
      <c r="BT109" s="1" t="s">
        <v>335</v>
      </c>
      <c r="BU109" s="1" t="s">
        <v>287</v>
      </c>
      <c r="BV109" s="1" t="s">
        <v>287</v>
      </c>
      <c r="BW109" s="1" t="s">
        <v>147</v>
      </c>
      <c r="BX109" s="1" t="s">
        <v>335</v>
      </c>
      <c r="BY109" s="1" t="s">
        <v>287</v>
      </c>
    </row>
    <row r="110" spans="1:77" ht="21">
      <c r="X110" s="168" t="str">
        <f t="shared" si="39"/>
        <v>WP43</v>
      </c>
      <c r="Y110" s="148">
        <v>3</v>
      </c>
      <c r="Z110" s="148">
        <v>6</v>
      </c>
      <c r="AA110" s="151" t="str">
        <f t="shared" si="15"/>
        <v>WP43.36</v>
      </c>
      <c r="AB110" s="160" t="s">
        <v>293</v>
      </c>
      <c r="AC110" s="157" t="s">
        <v>81</v>
      </c>
      <c r="AD110" s="158" t="s">
        <v>130</v>
      </c>
      <c r="AE110" s="3"/>
      <c r="AF110" s="160" t="s">
        <v>293</v>
      </c>
      <c r="AG110" s="85" t="b">
        <f t="shared" si="48"/>
        <v>0</v>
      </c>
      <c r="AH110" s="91" t="str">
        <f t="shared" si="40"/>
        <v>USER</v>
      </c>
      <c r="AI110" s="92" t="str">
        <f t="shared" si="41"/>
        <v xml:space="preserve"> </v>
      </c>
      <c r="AJ110" s="93" t="str">
        <f t="shared" si="42"/>
        <v xml:space="preserve"> g </v>
      </c>
      <c r="AK110" s="6"/>
      <c r="AL110" s="8" t="str">
        <f t="shared" si="43"/>
        <v>{36</v>
      </c>
      <c r="AM110" s="29" t="str">
        <f t="shared" si="44"/>
        <v>ITM_SHIFTg</v>
      </c>
      <c r="AN110" s="29" t="str">
        <f t="shared" si="45"/>
        <v>ITM_USERMODE</v>
      </c>
      <c r="AO110" s="29" t="str">
        <f t="shared" si="46"/>
        <v>ITM_NULL</v>
      </c>
      <c r="AP110" s="48" t="str">
        <f>IF(NOT(ISNA(MATCH(AM110,Lookups!E:E,))),VLOOKUP(AM110,Lookups!E:F,2,0),
IF(NOT(ISNA(MATCH(AN110,Lookups!E:E,))),VLOOKUP(AN110,Lookups!E:F,2,0),
IF(NOT(ISNA(MATCH(AO110,Lookups!E:E,))),VLOOKUP(AO110,Lookups!E:F,2,0),"ITM_NULL")))</f>
        <v>ITM_SHIFTg</v>
      </c>
      <c r="AQ110" s="30" t="str">
        <f t="shared" si="47"/>
        <v>ITM_SHIFTg</v>
      </c>
      <c r="AR110" s="134" t="s">
        <v>263</v>
      </c>
      <c r="AS110" s="121" t="s">
        <v>147</v>
      </c>
      <c r="AT110" s="135" t="s">
        <v>288</v>
      </c>
      <c r="AW110" s="14" t="str">
        <f t="shared" si="49"/>
        <v>{36</v>
      </c>
      <c r="AX110" s="196" t="str" cm="1">
        <f t="array" ref="AX110">SUBSTITUTE(SUBSTITUTE(_xlfn.SWITCH(AM110,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AM110), ".lo", ),"MNU_", "-MNU_")</f>
        <v>ITM_SHIFTg</v>
      </c>
      <c r="AY110" s="196" t="str" cm="1">
        <f t="array" ref="AY110">SUBSTITUTE(SUBSTITUTE(_xlfn.SWITCH(AN110,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AN110), ".lo", ),"MNU_", "-MNU_")</f>
        <v>ITM_USERMODE</v>
      </c>
      <c r="AZ110" s="196" t="str" cm="1">
        <f t="array" ref="AZ110">SUBSTITUTE(SUBSTITUTE(_xlfn.SWITCH(AO110,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AO110), ".lo", ),"MNU_", "-MNU_")</f>
        <v>ITM_NULL</v>
      </c>
      <c r="BA110" s="215" t="str" cm="1">
        <f t="array" ref="BA110">SUBSTITUTE(SUBSTITUTE(_xlfn.SWITCH(AP110,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AP110), ".lo", ),"MNU_", "-MNU_")</f>
        <v>ITM_SHIFTg</v>
      </c>
      <c r="BB110" s="196" t="str" cm="1">
        <f t="array" ref="BB110">SUBSTITUTE(SUBSTITUTE(_xlfn.SWITCH(AQ110,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AQ110), ".lo", ),"MNU_", "-MNU_")</f>
        <v>ITM_SHIFTg</v>
      </c>
      <c r="BC110" s="196" t="str" cm="1">
        <f t="array" ref="BC110">SUBSTITUTE(SUBSTITUTE(_xlfn.SWITCH(AR110,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AR110), ".lo", ),"MNU_", "-MNU_")</f>
        <v>ITM_USERMODE</v>
      </c>
      <c r="BD110" s="196" t="str" cm="1">
        <f t="array" ref="BD110">SUBSTITUTE(SUBSTITUTE(_xlfn.SWITCH(AS110,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AS110), ".lo", ),"MNU_", "-MNU_")</f>
        <v>ITM_NULL</v>
      </c>
      <c r="BE110" s="196" t="str" cm="1">
        <f t="array" ref="BE110">SUBSTITUTE(SUBSTITUTE(_xlfn.SWITCH(AT110,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AT110), ".lo", ),"MNU_", "-MNU_")</f>
        <v>ITM_SHIFTg</v>
      </c>
      <c r="BG110" s="82"/>
      <c r="BI110" s="83" t="s">
        <v>533</v>
      </c>
      <c r="BR110" s="1" t="s">
        <v>288</v>
      </c>
      <c r="BS110" s="1" t="s">
        <v>263</v>
      </c>
      <c r="BT110" s="1" t="s">
        <v>147</v>
      </c>
      <c r="BU110" s="1" t="s">
        <v>288</v>
      </c>
      <c r="BV110" s="1" t="s">
        <v>288</v>
      </c>
      <c r="BW110" s="1" t="s">
        <v>263</v>
      </c>
      <c r="BX110" s="1" t="s">
        <v>147</v>
      </c>
      <c r="BY110" s="1" t="s">
        <v>288</v>
      </c>
    </row>
    <row r="111" spans="1:77" ht="21">
      <c r="X111" s="168" t="str">
        <f t="shared" si="39"/>
        <v>WP43</v>
      </c>
      <c r="Y111" s="145">
        <v>4</v>
      </c>
      <c r="Z111" s="145">
        <v>1</v>
      </c>
      <c r="AA111" s="151" t="str">
        <f t="shared" si="15"/>
        <v>WP43.41</v>
      </c>
      <c r="AB111" s="156" t="s">
        <v>13</v>
      </c>
      <c r="AC111" s="157" t="s">
        <v>321</v>
      </c>
      <c r="AD111" s="158" t="s">
        <v>322</v>
      </c>
      <c r="AE111" s="3"/>
      <c r="AF111" s="51" t="s">
        <v>13</v>
      </c>
      <c r="AG111" s="85" t="b">
        <f t="shared" si="48"/>
        <v>0</v>
      </c>
      <c r="AH111" s="91" t="str">
        <f t="shared" si="40"/>
        <v xml:space="preserve"> </v>
      </c>
      <c r="AI111" s="92" t="str">
        <f t="shared" si="41"/>
        <v xml:space="preserve"> </v>
      </c>
      <c r="AJ111" s="93" t="str">
        <f t="shared" si="42"/>
        <v>ENTER</v>
      </c>
      <c r="AK111" s="6"/>
      <c r="AL111" s="8" t="str">
        <f t="shared" si="43"/>
        <v>{41</v>
      </c>
      <c r="AM111" s="29" t="str">
        <f t="shared" si="44"/>
        <v>ITM_ENTER</v>
      </c>
      <c r="AN111" s="29" t="str">
        <f t="shared" si="45"/>
        <v>ITM_FILL</v>
      </c>
      <c r="AO111" s="29" t="str">
        <f t="shared" si="46"/>
        <v>ITM_DROP</v>
      </c>
      <c r="AP111" s="48" t="str">
        <f>IF(NOT(ISNA(MATCH(AM111,Lookups!E:E,))),VLOOKUP(AM111,Lookups!E:F,2,0),
IF(NOT(ISNA(MATCH(AN111,Lookups!E:E,))),VLOOKUP(AN111,Lookups!E:F,2,0),
IF(NOT(ISNA(MATCH(AO111,Lookups!E:E,))),VLOOKUP(AO111,Lookups!E:F,2,0),"ITM_NULL")))</f>
        <v>ITM_ENTER</v>
      </c>
      <c r="AQ111" s="30" t="str">
        <f t="shared" si="47"/>
        <v>ITM_ENTER</v>
      </c>
      <c r="AR111" s="120" t="s">
        <v>147</v>
      </c>
      <c r="AS111" s="121" t="s">
        <v>147</v>
      </c>
      <c r="AT111" s="116" t="s">
        <v>213</v>
      </c>
      <c r="AW111" s="14" t="str">
        <f t="shared" si="49"/>
        <v>{41</v>
      </c>
      <c r="AX111" s="196" t="str" cm="1">
        <f t="array" ref="AX111">SUBSTITUTE(SUBSTITUTE(_xlfn.SWITCH(AM111,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AM111), ".lo", ),"MNU_", "-MNU_")</f>
        <v>ITM_ENTER</v>
      </c>
      <c r="AY111" s="196" t="str" cm="1">
        <f t="array" ref="AY111">SUBSTITUTE(SUBSTITUTE(_xlfn.SWITCH(AN111,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AN111), ".lo", ),"MNU_", "-MNU_")</f>
        <v>ITM_FILL</v>
      </c>
      <c r="AZ111" s="196" t="str" cm="1">
        <f t="array" ref="AZ111">SUBSTITUTE(SUBSTITUTE(_xlfn.SWITCH(AO111,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AO111), ".lo", ),"MNU_", "-MNU_")</f>
        <v>ITM_DROP</v>
      </c>
      <c r="BA111" s="215" t="str" cm="1">
        <f t="array" ref="BA111">SUBSTITUTE(SUBSTITUTE(_xlfn.SWITCH(AP111,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AP111), ".lo", ),"MNU_", "-MNU_")</f>
        <v>ITM_ENTER</v>
      </c>
      <c r="BB111" s="196" t="str" cm="1">
        <f t="array" ref="BB111">SUBSTITUTE(SUBSTITUTE(_xlfn.SWITCH(AQ111,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AQ111), ".lo", ),"MNU_", "-MNU_")</f>
        <v>ITM_ENTER</v>
      </c>
      <c r="BC111" s="196" t="str" cm="1">
        <f t="array" ref="BC111">SUBSTITUTE(SUBSTITUTE(_xlfn.SWITCH(AR111,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AR111), ".lo", ),"MNU_", "-MNU_")</f>
        <v>ITM_NULL</v>
      </c>
      <c r="BD111" s="196" t="str" cm="1">
        <f t="array" ref="BD111">SUBSTITUTE(SUBSTITUTE(_xlfn.SWITCH(AS111,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AS111), ".lo", ),"MNU_", "-MNU_")</f>
        <v>ITM_NULL</v>
      </c>
      <c r="BE111" s="196" t="str" cm="1">
        <f t="array" ref="BE111">SUBSTITUTE(SUBSTITUTE(_xlfn.SWITCH(AT111,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AT111), ".lo", ),"MNU_", "-MNU_")</f>
        <v>ITM_ENTER</v>
      </c>
      <c r="BG111" s="82"/>
      <c r="BI111" s="83" t="s">
        <v>534</v>
      </c>
      <c r="BR111" s="1" t="s">
        <v>213</v>
      </c>
      <c r="BS111" s="1" t="s">
        <v>582</v>
      </c>
      <c r="BT111" s="1" t="s">
        <v>589</v>
      </c>
      <c r="BU111" s="1" t="s">
        <v>213</v>
      </c>
      <c r="BV111" s="1" t="s">
        <v>213</v>
      </c>
      <c r="BW111" s="1" t="s">
        <v>147</v>
      </c>
      <c r="BX111" s="1" t="s">
        <v>147</v>
      </c>
      <c r="BY111" s="1" t="s">
        <v>213</v>
      </c>
    </row>
    <row r="112" spans="1:77" ht="21">
      <c r="X112" s="168" t="str">
        <f t="shared" si="39"/>
        <v>WP43</v>
      </c>
      <c r="Y112" s="148">
        <v>4</v>
      </c>
      <c r="Z112" s="148">
        <v>2</v>
      </c>
      <c r="AA112" s="151" t="str">
        <f t="shared" si="15"/>
        <v>WP43.42</v>
      </c>
      <c r="AB112" s="156" t="s">
        <v>131</v>
      </c>
      <c r="AC112" s="157" t="s">
        <v>323</v>
      </c>
      <c r="AD112" s="158" t="s">
        <v>99</v>
      </c>
      <c r="AE112" s="3"/>
      <c r="AF112" s="54" t="s">
        <v>43</v>
      </c>
      <c r="AG112" s="85" t="b">
        <f t="shared" si="48"/>
        <v>0</v>
      </c>
      <c r="AH112" s="91" t="str">
        <f t="shared" si="40"/>
        <v>&lt;&gt;</v>
      </c>
      <c r="AI112" s="92" t="str">
        <f t="shared" si="41"/>
        <v>Kappa</v>
      </c>
      <c r="AJ112" s="93" t="str">
        <f t="shared" si="42"/>
        <v>Reg K</v>
      </c>
      <c r="AK112" s="6"/>
      <c r="AL112" s="8" t="str">
        <f t="shared" si="43"/>
        <v>{42</v>
      </c>
      <c r="AM112" s="29" t="str">
        <f t="shared" si="44"/>
        <v>ITM_XexY</v>
      </c>
      <c r="AN112" s="29" t="str">
        <f t="shared" si="45"/>
        <v>ITM_Xex</v>
      </c>
      <c r="AO112" s="29" t="str">
        <f t="shared" si="46"/>
        <v>MNU_STK</v>
      </c>
      <c r="AP112" s="48" t="str">
        <f>IF(NOT(ISNA(MATCH(AM112,Lookups!E:E,))),VLOOKUP(AM112,Lookups!E:F,2,0),
IF(NOT(ISNA(MATCH(AN112,Lookups!E:E,))),VLOOKUP(AN112,Lookups!E:F,2,0),
IF(NOT(ISNA(MATCH(AO112,Lookups!E:E,))),VLOOKUP(AO112,Lookups!E:F,2,0),"ITM_NULL")))</f>
        <v>ITM_ex</v>
      </c>
      <c r="AQ112" s="30" t="str">
        <f t="shared" si="47"/>
        <v>ITM_K</v>
      </c>
      <c r="AR112" s="134" t="s">
        <v>219</v>
      </c>
      <c r="AS112" s="121" t="s">
        <v>606</v>
      </c>
      <c r="AT112" s="116" t="s">
        <v>206</v>
      </c>
      <c r="AW112" s="14" t="str">
        <f t="shared" si="49"/>
        <v>{42</v>
      </c>
      <c r="AX112" s="196" t="str" cm="1">
        <f t="array" ref="AX112">SUBSTITUTE(SUBSTITUTE(_xlfn.SWITCH(AM112,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AM112), ".lo", ),"MNU_", "-MNU_")</f>
        <v>ITM_XexY</v>
      </c>
      <c r="AY112" s="196" t="str" cm="1">
        <f t="array" ref="AY112">SUBSTITUTE(SUBSTITUTE(_xlfn.SWITCH(AN112,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AN112), ".lo", ),"MNU_", "-MNU_")</f>
        <v>ITM_Xex</v>
      </c>
      <c r="AZ112" s="196" t="str" cm="1">
        <f t="array" ref="AZ112">SUBSTITUTE(SUBSTITUTE(_xlfn.SWITCH(AO112,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AO112), ".lo", ),"MNU_", "-MNU_")</f>
        <v>-MNU_STK</v>
      </c>
      <c r="BA112" s="215" t="str" cm="1">
        <f t="array" ref="BA112">SUBSTITUTE(SUBSTITUTE(_xlfn.SWITCH(AP112,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AP112), ".lo", ),"MNU_", "-MNU_")</f>
        <v>ITM_ex</v>
      </c>
      <c r="BB112" s="196" t="str" cm="1">
        <f t="array" ref="BB112">SUBSTITUTE(SUBSTITUTE(_xlfn.SWITCH(AQ112,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AQ112), ".lo", ),"MNU_", "-MNU_")</f>
        <v>ITM_K</v>
      </c>
      <c r="BC112" s="196" t="str" cm="1">
        <f t="array" ref="BC112">SUBSTITUTE(SUBSTITUTE(_xlfn.SWITCH(AR112,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AR112), ".lo", ),"MNU_", "-MNU_")</f>
        <v>ITM_ex</v>
      </c>
      <c r="BD112" s="196" t="str" cm="1">
        <f t="array" ref="BD112">SUBSTITUTE(SUBSTITUTE(_xlfn.SWITCH(AS112,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AS112), ".lo", ),"MNU_", "-MNU_")</f>
        <v>ITM_KAPPA</v>
      </c>
      <c r="BE112" s="196" t="str" cm="1">
        <f t="array" ref="BE112">SUBSTITUTE(SUBSTITUTE(_xlfn.SWITCH(AT112,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AT112), ".lo", ),"MNU_", "-MNU_")</f>
        <v>ITM_REG_K</v>
      </c>
      <c r="BG112" s="82"/>
      <c r="BI112" s="83" t="s">
        <v>535</v>
      </c>
      <c r="BR112" s="1" t="s">
        <v>216</v>
      </c>
      <c r="BS112" s="1" t="s">
        <v>583</v>
      </c>
      <c r="BT112" s="1" t="s">
        <v>503</v>
      </c>
      <c r="BU112" s="1" t="s">
        <v>219</v>
      </c>
      <c r="BV112" s="1" t="s">
        <v>204</v>
      </c>
      <c r="BW112" s="1" t="s">
        <v>219</v>
      </c>
      <c r="BX112" s="1" t="s">
        <v>606</v>
      </c>
      <c r="BY112" s="1" t="s">
        <v>206</v>
      </c>
    </row>
    <row r="113" spans="24:77" ht="21">
      <c r="X113" s="168" t="str">
        <f t="shared" si="39"/>
        <v>WP43</v>
      </c>
      <c r="Y113" s="148">
        <v>4</v>
      </c>
      <c r="Z113" s="148">
        <v>3</v>
      </c>
      <c r="AA113" s="151" t="str">
        <f t="shared" si="15"/>
        <v>WP43.43</v>
      </c>
      <c r="AB113" s="156" t="s">
        <v>14</v>
      </c>
      <c r="AC113" s="157" t="s">
        <v>64</v>
      </c>
      <c r="AD113" s="158" t="s">
        <v>113</v>
      </c>
      <c r="AE113" s="3"/>
      <c r="AF113" s="54" t="s">
        <v>44</v>
      </c>
      <c r="AG113" s="85" t="b">
        <f t="shared" si="48"/>
        <v>0</v>
      </c>
      <c r="AH113" s="91" t="str">
        <f t="shared" si="40"/>
        <v>+/-</v>
      </c>
      <c r="AI113" s="92" t="str">
        <f t="shared" si="41"/>
        <v>Lambda</v>
      </c>
      <c r="AJ113" s="93" t="str">
        <f t="shared" si="42"/>
        <v>Reg L</v>
      </c>
      <c r="AK113" s="6"/>
      <c r="AL113" s="8" t="str">
        <f t="shared" si="43"/>
        <v>{43</v>
      </c>
      <c r="AM113" s="29" t="str">
        <f t="shared" si="44"/>
        <v>ITM_CHS</v>
      </c>
      <c r="AN113" s="29" t="str">
        <f t="shared" si="45"/>
        <v>ITM_DELTAPC</v>
      </c>
      <c r="AO113" s="29" t="str">
        <f t="shared" si="46"/>
        <v>MNU_FIN</v>
      </c>
      <c r="AP113" s="48" t="str">
        <f>IF(NOT(ISNA(MATCH(AM113,Lookups!E:E,))),VLOOKUP(AM113,Lookups!E:F,2,0),
IF(NOT(ISNA(MATCH(AN113,Lookups!E:E,))),VLOOKUP(AN113,Lookups!E:F,2,0),
IF(NOT(ISNA(MATCH(AO113,Lookups!E:E,))),VLOOKUP(AO113,Lookups!E:F,2,0),"ITM_NULL")))</f>
        <v>ITM_PLUS_MINUS</v>
      </c>
      <c r="AQ113" s="30" t="str">
        <f t="shared" si="47"/>
        <v>ITM_L</v>
      </c>
      <c r="AR113" s="134" t="s">
        <v>222</v>
      </c>
      <c r="AS113" s="121" t="s">
        <v>607</v>
      </c>
      <c r="AT113" s="116" t="s">
        <v>212</v>
      </c>
      <c r="AW113" s="14" t="str">
        <f t="shared" si="49"/>
        <v>{43</v>
      </c>
      <c r="AX113" s="196" t="str" cm="1">
        <f t="array" ref="AX113">SUBSTITUTE(SUBSTITUTE(_xlfn.SWITCH(AM113,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AM113), ".lo", ),"MNU_", "-MNU_")</f>
        <v>ITM_CHS</v>
      </c>
      <c r="AY113" s="196" t="str" cm="1">
        <f t="array" ref="AY113">SUBSTITUTE(SUBSTITUTE(_xlfn.SWITCH(AN113,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AN113), ".lo", ),"MNU_", "-MNU_")</f>
        <v>ITM_DELTAPC</v>
      </c>
      <c r="AZ113" s="196" t="str" cm="1">
        <f t="array" ref="AZ113">SUBSTITUTE(SUBSTITUTE(_xlfn.SWITCH(AO113,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AO113), ".lo", ),"MNU_", "-MNU_")</f>
        <v>-MNU_FIN</v>
      </c>
      <c r="BA113" s="215" t="str" cm="1">
        <f t="array" ref="BA113">SUBSTITUTE(SUBSTITUTE(_xlfn.SWITCH(AP113,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AP113), ".lo", ),"MNU_", "-MNU_")</f>
        <v>ITM_PLUS_MINUS</v>
      </c>
      <c r="BB113" s="196" t="str" cm="1">
        <f t="array" ref="BB113">SUBSTITUTE(SUBSTITUTE(_xlfn.SWITCH(AQ113,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AQ113), ".lo", ),"MNU_", "-MNU_")</f>
        <v>ITM_L</v>
      </c>
      <c r="BC113" s="196" t="str" cm="1">
        <f t="array" ref="BC113">SUBSTITUTE(SUBSTITUTE(_xlfn.SWITCH(AR113,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AR113), ".lo", ),"MNU_", "-MNU_")</f>
        <v>ITM_PLUS_MINUS</v>
      </c>
      <c r="BD113" s="196" t="str" cm="1">
        <f t="array" ref="BD113">SUBSTITUTE(SUBSTITUTE(_xlfn.SWITCH(AS113,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AS113), ".lo", ),"MNU_", "-MNU_")</f>
        <v>ITM_LAMBDA</v>
      </c>
      <c r="BE113" s="196" t="str" cm="1">
        <f t="array" ref="BE113">SUBSTITUTE(SUBSTITUTE(_xlfn.SWITCH(AT113,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AT113), ".lo", ),"MNU_", "-MNU_")</f>
        <v>ITM_REG_L</v>
      </c>
      <c r="BG113" s="82"/>
      <c r="BI113" s="83" t="s">
        <v>536</v>
      </c>
      <c r="BR113" s="1" t="s">
        <v>221</v>
      </c>
      <c r="BS113" s="1" t="s">
        <v>186</v>
      </c>
      <c r="BT113" s="1" t="s">
        <v>485</v>
      </c>
      <c r="BU113" s="1" t="s">
        <v>222</v>
      </c>
      <c r="BV113" s="1" t="s">
        <v>210</v>
      </c>
      <c r="BW113" s="1" t="s">
        <v>222</v>
      </c>
      <c r="BX113" s="1" t="s">
        <v>607</v>
      </c>
      <c r="BY113" s="1" t="s">
        <v>212</v>
      </c>
    </row>
    <row r="114" spans="24:77" ht="21">
      <c r="X114" s="168" t="str">
        <f t="shared" si="39"/>
        <v>WP43</v>
      </c>
      <c r="Y114" s="148">
        <v>4</v>
      </c>
      <c r="Z114" s="148">
        <v>4</v>
      </c>
      <c r="AA114" s="151" t="str">
        <f t="shared" si="15"/>
        <v>WP43.44</v>
      </c>
      <c r="AB114" s="156" t="s">
        <v>15</v>
      </c>
      <c r="AC114" s="157" t="s">
        <v>325</v>
      </c>
      <c r="AD114" s="158" t="s">
        <v>100</v>
      </c>
      <c r="AE114" s="3"/>
      <c r="AF114" s="54" t="s">
        <v>45</v>
      </c>
      <c r="AG114" s="85" t="b">
        <f t="shared" si="48"/>
        <v>0</v>
      </c>
      <c r="AH114" s="91" t="str">
        <f t="shared" si="40"/>
        <v>^</v>
      </c>
      <c r="AI114" s="92" t="str">
        <f t="shared" si="41"/>
        <v>Mu</v>
      </c>
      <c r="AJ114" s="93" t="str">
        <f t="shared" si="42"/>
        <v xml:space="preserve"> </v>
      </c>
      <c r="AK114" s="6"/>
      <c r="AL114" s="8" t="str">
        <f t="shared" si="43"/>
        <v>{44</v>
      </c>
      <c r="AM114" s="29" t="str">
        <f t="shared" si="44"/>
        <v>ITM_EXPONENT</v>
      </c>
      <c r="AN114" s="29" t="str">
        <f t="shared" si="45"/>
        <v>ITM_DSP</v>
      </c>
      <c r="AO114" s="29" t="str">
        <f t="shared" si="46"/>
        <v>MNU_DISP</v>
      </c>
      <c r="AP114" s="48" t="str">
        <f>IF(NOT(ISNA(MATCH(AM114,Lookups!E:E,))),VLOOKUP(AM114,Lookups!E:F,2,0),
IF(NOT(ISNA(MATCH(AN114,Lookups!E:E,))),VLOOKUP(AN114,Lookups!E:F,2,0),
IF(NOT(ISNA(MATCH(AO114,Lookups!E:E,))),VLOOKUP(AO114,Lookups!E:F,2,0),"ITM_NULL")))</f>
        <v>ITM_NULL</v>
      </c>
      <c r="AQ114" s="30" t="str">
        <f t="shared" si="47"/>
        <v>ITM_M</v>
      </c>
      <c r="AR114" s="134" t="s">
        <v>234</v>
      </c>
      <c r="AS114" s="121" t="s">
        <v>608</v>
      </c>
      <c r="AT114" s="116" t="s">
        <v>147</v>
      </c>
      <c r="AW114" s="14" t="str">
        <f t="shared" si="49"/>
        <v>{44</v>
      </c>
      <c r="AX114" s="196" t="str" cm="1">
        <f t="array" ref="AX114">SUBSTITUTE(SUBSTITUTE(_xlfn.SWITCH(AM114,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AM114), ".lo", ),"MNU_", "-MNU_")</f>
        <v>ITM_EXPONENT</v>
      </c>
      <c r="AY114" s="196" t="str" cm="1">
        <f t="array" ref="AY114">SUBSTITUTE(SUBSTITUTE(_xlfn.SWITCH(AN114,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AN114), ".lo", ),"MNU_", "-MNU_")</f>
        <v>ITM_DSP</v>
      </c>
      <c r="AZ114" s="196" t="str" cm="1">
        <f t="array" ref="AZ114">SUBSTITUTE(SUBSTITUTE(_xlfn.SWITCH(AO114,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AO114), ".lo", ),"MNU_", "-MNU_")</f>
        <v>-MNU_DISP</v>
      </c>
      <c r="BA114" s="215" t="str" cm="1">
        <f t="array" ref="BA114">SUBSTITUTE(SUBSTITUTE(_xlfn.SWITCH(AP114,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AP114), ".lo", ),"MNU_", "-MNU_")</f>
        <v>ITM_NULL</v>
      </c>
      <c r="BB114" s="196" t="str" cm="1">
        <f t="array" ref="BB114">SUBSTITUTE(SUBSTITUTE(_xlfn.SWITCH(AQ114,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AQ114), ".lo", ),"MNU_", "-MNU_")</f>
        <v>ITM_M</v>
      </c>
      <c r="BC114" s="196" t="str" cm="1">
        <f t="array" ref="BC114">SUBSTITUTE(SUBSTITUTE(_xlfn.SWITCH(AR114,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AR114), ".lo", ),"MNU_", "-MNU_")</f>
        <v>ITM_UP_ARROW</v>
      </c>
      <c r="BD114" s="196" t="str" cm="1">
        <f t="array" ref="BD114">SUBSTITUTE(SUBSTITUTE(_xlfn.SWITCH(AS114,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AS114), ".lo", ),"MNU_", "-MNU_")</f>
        <v>ITM_MU</v>
      </c>
      <c r="BE114" s="196" t="str" cm="1">
        <f t="array" ref="BE114">SUBSTITUTE(SUBSTITUTE(_xlfn.SWITCH(AT114,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AT114), ".lo", ),"MNU_", "-MNU_")</f>
        <v>ITM_NULL</v>
      </c>
      <c r="BG114" s="82"/>
      <c r="BI114" s="83" t="s">
        <v>537</v>
      </c>
      <c r="BR114" s="1" t="s">
        <v>224</v>
      </c>
      <c r="BS114" s="1" t="s">
        <v>584</v>
      </c>
      <c r="BT114" s="1" t="s">
        <v>482</v>
      </c>
      <c r="BU114" s="1" t="s">
        <v>147</v>
      </c>
      <c r="BV114" s="1" t="s">
        <v>220</v>
      </c>
      <c r="BW114" s="1" t="s">
        <v>234</v>
      </c>
      <c r="BX114" s="1" t="s">
        <v>608</v>
      </c>
      <c r="BY114" s="1" t="s">
        <v>147</v>
      </c>
    </row>
    <row r="115" spans="24:77" ht="21">
      <c r="X115" s="168" t="str">
        <f t="shared" si="39"/>
        <v>WP43</v>
      </c>
      <c r="Y115" s="148">
        <v>4</v>
      </c>
      <c r="Z115" s="148">
        <v>5</v>
      </c>
      <c r="AA115" s="151" t="str">
        <f t="shared" si="15"/>
        <v>WP43.45</v>
      </c>
      <c r="AB115" s="156" t="s">
        <v>16</v>
      </c>
      <c r="AC115" s="157" t="s">
        <v>75</v>
      </c>
      <c r="AD115" s="158" t="s">
        <v>103</v>
      </c>
      <c r="AE115" s="3"/>
      <c r="AF115" s="51" t="s">
        <v>16</v>
      </c>
      <c r="AG115" s="85" t="b">
        <f t="shared" si="48"/>
        <v>0</v>
      </c>
      <c r="AH115" s="91" t="str">
        <f t="shared" si="40"/>
        <v>Undo</v>
      </c>
      <c r="AI115" s="92" t="str">
        <f t="shared" si="41"/>
        <v>[ CLR ]</v>
      </c>
      <c r="AJ115" s="93" t="str">
        <f t="shared" si="42"/>
        <v>&lt;=</v>
      </c>
      <c r="AK115" s="6"/>
      <c r="AL115" s="8" t="str">
        <f t="shared" si="43"/>
        <v>{45</v>
      </c>
      <c r="AM115" s="29" t="str">
        <f t="shared" si="44"/>
        <v>ITM_BACKSPACE</v>
      </c>
      <c r="AN115" s="29" t="str">
        <f t="shared" si="45"/>
        <v>ITM_UNDO</v>
      </c>
      <c r="AO115" s="29" t="str">
        <f t="shared" si="46"/>
        <v>MNU_CLR</v>
      </c>
      <c r="AP115" s="48" t="str">
        <f>IF(NOT(ISNA(MATCH(AM115,Lookups!E:E,))),VLOOKUP(AM115,Lookups!E:F,2,0),
IF(NOT(ISNA(MATCH(AN115,Lookups!E:E,))),VLOOKUP(AN115,Lookups!E:F,2,0),
IF(NOT(ISNA(MATCH(AO115,Lookups!E:E,))),VLOOKUP(AO115,Lookups!E:F,2,0),"ITM_NULL")))</f>
        <v>ITM_BACKSPACE</v>
      </c>
      <c r="AQ115" s="30" t="str">
        <f t="shared" si="47"/>
        <v>ITM_BACKSPACE</v>
      </c>
      <c r="AR115" s="120" t="s">
        <v>228</v>
      </c>
      <c r="AS115" s="121" t="s">
        <v>478</v>
      </c>
      <c r="AT115" s="116" t="s">
        <v>227</v>
      </c>
      <c r="AW115" s="14" t="str">
        <f t="shared" si="49"/>
        <v>{45</v>
      </c>
      <c r="AX115" s="196" t="str" cm="1">
        <f t="array" ref="AX115">SUBSTITUTE(SUBSTITUTE(_xlfn.SWITCH(AM115,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AM115), ".lo", ),"MNU_", "-MNU_")</f>
        <v>ITM_BACKSPACE</v>
      </c>
      <c r="AY115" s="196" t="str" cm="1">
        <f t="array" ref="AY115">SUBSTITUTE(SUBSTITUTE(_xlfn.SWITCH(AN115,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AN115), ".lo", ),"MNU_", "-MNU_")</f>
        <v>ITM_UNDO</v>
      </c>
      <c r="AZ115" s="196" t="str" cm="1">
        <f t="array" ref="AZ115">SUBSTITUTE(SUBSTITUTE(_xlfn.SWITCH(AO115,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AO115), ".lo", ),"MNU_", "-MNU_")</f>
        <v>-MNU_CLR</v>
      </c>
      <c r="BA115" s="215" t="str" cm="1">
        <f t="array" ref="BA115">SUBSTITUTE(SUBSTITUTE(_xlfn.SWITCH(AP115,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AP115), ".lo", ),"MNU_", "-MNU_")</f>
        <v>ITM_BACKSPACE</v>
      </c>
      <c r="BB115" s="196" t="str" cm="1">
        <f t="array" ref="BB115">SUBSTITUTE(SUBSTITUTE(_xlfn.SWITCH(AQ115,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AQ115), ".lo", ),"MNU_", "-MNU_")</f>
        <v>ITM_BACKSPACE</v>
      </c>
      <c r="BC115" s="196" t="str" cm="1">
        <f t="array" ref="BC115">SUBSTITUTE(SUBSTITUTE(_xlfn.SWITCH(AR115,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AR115), ".lo", ),"MNU_", "-MNU_")</f>
        <v>ITM_UNDO</v>
      </c>
      <c r="BD115" s="196" t="str" cm="1">
        <f t="array" ref="BD115">SUBSTITUTE(SUBSTITUTE(_xlfn.SWITCH(AS115,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AS115), ".lo", ),"MNU_", "-MNU_")</f>
        <v>-MNU_CLR</v>
      </c>
      <c r="BE115" s="196" t="str" cm="1">
        <f t="array" ref="BE115">SUBSTITUTE(SUBSTITUTE(_xlfn.SWITCH(AT115,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AT115), ".lo", ),"MNU_", "-MNU_")</f>
        <v>ITM_BACKSPACE</v>
      </c>
      <c r="BG115" s="82"/>
      <c r="BI115" s="83" t="s">
        <v>538</v>
      </c>
      <c r="BR115" s="1" t="s">
        <v>227</v>
      </c>
      <c r="BS115" s="1" t="s">
        <v>228</v>
      </c>
      <c r="BT115" s="1" t="s">
        <v>478</v>
      </c>
      <c r="BU115" s="1" t="s">
        <v>227</v>
      </c>
      <c r="BV115" s="1" t="s">
        <v>227</v>
      </c>
      <c r="BW115" s="1" t="s">
        <v>228</v>
      </c>
      <c r="BX115" s="1" t="s">
        <v>478</v>
      </c>
      <c r="BY115" s="1" t="s">
        <v>227</v>
      </c>
    </row>
    <row r="116" spans="24:77" ht="21">
      <c r="X116" s="168" t="str">
        <f t="shared" si="39"/>
        <v>WP43</v>
      </c>
      <c r="Y116" s="145">
        <v>5</v>
      </c>
      <c r="Z116" s="145">
        <v>1</v>
      </c>
      <c r="AA116" s="151" t="str">
        <f t="shared" si="15"/>
        <v>WP43.51</v>
      </c>
      <c r="AB116" s="160" t="s">
        <v>290</v>
      </c>
      <c r="AC116" s="157" t="s">
        <v>326</v>
      </c>
      <c r="AD116" s="158" t="s">
        <v>327</v>
      </c>
      <c r="AE116" s="3"/>
      <c r="AF116" s="54" t="s">
        <v>46</v>
      </c>
      <c r="AG116" s="85" t="b">
        <f t="shared" si="48"/>
        <v>0</v>
      </c>
      <c r="AH116" s="91" t="str">
        <f t="shared" si="40"/>
        <v>/</v>
      </c>
      <c r="AI116" s="92" t="str">
        <f t="shared" si="41"/>
        <v>Nu</v>
      </c>
      <c r="AJ116" s="93" t="str">
        <f t="shared" si="42"/>
        <v>÷</v>
      </c>
      <c r="AK116" s="6"/>
      <c r="AL116" s="8" t="str">
        <f t="shared" si="43"/>
        <v>{51</v>
      </c>
      <c r="AM116" s="29" t="str">
        <f t="shared" si="44"/>
        <v>ITM_DIV</v>
      </c>
      <c r="AN116" s="29" t="str">
        <f t="shared" si="45"/>
        <v>ITM_PARALLEL</v>
      </c>
      <c r="AO116" s="29" t="str">
        <f t="shared" si="46"/>
        <v>ITM_MOD</v>
      </c>
      <c r="AP116" s="138" t="str">
        <f>IF(NOT(ISNA(MATCH(AM116,Lookups!E:E,))),VLOOKUP(AM116,Lookups!E:F,2,0),
IF(NOT(ISNA(MATCH(AN116,Lookups!E:E,))),VLOOKUP(AN116,Lookups!E:F,2,0),
IF(NOT(ISNA(MATCH(AO116,Lookups!E:E,))),VLOOKUP(AO116,Lookups!E:F,2,0),"ITM_NULL")))</f>
        <v>ITM_OBELUS</v>
      </c>
      <c r="AQ116" s="30" t="str">
        <f t="shared" si="47"/>
        <v>ITM_N</v>
      </c>
      <c r="AR116" s="120" t="s">
        <v>283</v>
      </c>
      <c r="AS116" s="121" t="s">
        <v>610</v>
      </c>
      <c r="AT116" s="116" t="s">
        <v>241</v>
      </c>
      <c r="AW116" s="14" t="str">
        <f t="shared" si="49"/>
        <v>{51</v>
      </c>
      <c r="AX116" s="196" t="str" cm="1">
        <f t="array" ref="AX116">SUBSTITUTE(SUBSTITUTE(_xlfn.SWITCH(AM116,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AM116), ".lo", ),"MNU_", "-MNU_")</f>
        <v>ITM_DIV</v>
      </c>
      <c r="AY116" s="196" t="str" cm="1">
        <f t="array" ref="AY116">SUBSTITUTE(SUBSTITUTE(_xlfn.SWITCH(AN116,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AN116), ".lo", ),"MNU_", "-MNU_")</f>
        <v>ITM_PARALLEL</v>
      </c>
      <c r="AZ116" s="196" t="str" cm="1">
        <f t="array" ref="AZ116">SUBSTITUTE(SUBSTITUTE(_xlfn.SWITCH(AO116,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AO116), ".lo", ),"MNU_", "-MNU_")</f>
        <v>ITM_MOD</v>
      </c>
      <c r="BA116" s="215" t="str" cm="1">
        <f t="array" ref="BA116">SUBSTITUTE(SUBSTITUTE(_xlfn.SWITCH(AP116,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AP116), ".lo", ),"MNU_", "-MNU_")</f>
        <v>ITM_OBELUS</v>
      </c>
      <c r="BB116" s="196" t="str" cm="1">
        <f t="array" ref="BB116">SUBSTITUTE(SUBSTITUTE(_xlfn.SWITCH(AQ116,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AQ116), ".lo", ),"MNU_", "-MNU_")</f>
        <v>ITM_N</v>
      </c>
      <c r="BC116" s="196" t="str" cm="1">
        <f t="array" ref="BC116">SUBSTITUTE(SUBSTITUTE(_xlfn.SWITCH(AR116,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AR116), ".lo", ),"MNU_", "-MNU_")</f>
        <v>ITM_SLASH</v>
      </c>
      <c r="BD116" s="196" t="str" cm="1">
        <f t="array" ref="BD116">SUBSTITUTE(SUBSTITUTE(_xlfn.SWITCH(AS116,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AS116), ".lo", ),"MNU_", "-MNU_")</f>
        <v>ITM_NU</v>
      </c>
      <c r="BE116" s="196" t="str" cm="1">
        <f t="array" ref="BE116">SUBSTITUTE(SUBSTITUTE(_xlfn.SWITCH(AT116,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AT116), ".lo", ),"MNU_", "-MNU_")</f>
        <v>ITM_DIV</v>
      </c>
      <c r="BG116" s="82"/>
      <c r="BI116" s="83" t="s">
        <v>539</v>
      </c>
      <c r="BR116" s="1" t="s">
        <v>241</v>
      </c>
      <c r="BS116" s="1" t="s">
        <v>609</v>
      </c>
      <c r="BT116" s="1" t="s">
        <v>590</v>
      </c>
      <c r="BU116" s="1" t="s">
        <v>283</v>
      </c>
      <c r="BV116" s="1" t="s">
        <v>223</v>
      </c>
      <c r="BW116" s="1" t="s">
        <v>283</v>
      </c>
      <c r="BX116" s="1" t="s">
        <v>610</v>
      </c>
      <c r="BY116" s="1" t="s">
        <v>241</v>
      </c>
    </row>
    <row r="117" spans="24:77" ht="21">
      <c r="X117" s="168" t="str">
        <f t="shared" si="39"/>
        <v>WP43</v>
      </c>
      <c r="Y117" s="148">
        <v>5</v>
      </c>
      <c r="Z117" s="148">
        <v>2</v>
      </c>
      <c r="AA117" s="151" t="str">
        <f t="shared" si="15"/>
        <v>WP43.52</v>
      </c>
      <c r="AB117" s="156">
        <v>7</v>
      </c>
      <c r="AC117" s="157" t="s">
        <v>130</v>
      </c>
      <c r="AD117" s="158" t="s">
        <v>130</v>
      </c>
      <c r="AE117" s="3"/>
      <c r="AF117" s="54" t="s">
        <v>47</v>
      </c>
      <c r="AG117" s="85" t="b">
        <f t="shared" si="48"/>
        <v>0</v>
      </c>
      <c r="AH117" s="91">
        <f t="shared" si="40"/>
        <v>7</v>
      </c>
      <c r="AI117" s="92" t="str">
        <f t="shared" si="41"/>
        <v>Omega</v>
      </c>
      <c r="AJ117" s="93">
        <f t="shared" si="42"/>
        <v>7</v>
      </c>
      <c r="AK117" s="6"/>
      <c r="AL117" s="8" t="str">
        <f t="shared" si="43"/>
        <v>{52</v>
      </c>
      <c r="AM117" s="29" t="str">
        <f t="shared" si="44"/>
        <v>ITM_7</v>
      </c>
      <c r="AN117" s="29" t="str">
        <f t="shared" si="45"/>
        <v>ITM_NULL</v>
      </c>
      <c r="AO117" s="29" t="str">
        <f t="shared" si="46"/>
        <v>ITM_NULL</v>
      </c>
      <c r="AP117" s="48" t="str">
        <f>IF(NOT(ISNA(MATCH(AM117,Lookups!E:E,))),VLOOKUP(AM117,Lookups!E:F,2,0),
IF(NOT(ISNA(MATCH(AN117,Lookups!E:E,))),VLOOKUP(AN117,Lookups!E:F,2,0),
IF(NOT(ISNA(MATCH(AO117,Lookups!E:E,))),VLOOKUP(AO117,Lookups!E:F,2,0),"ITM_NULL")))</f>
        <v>ITM_7</v>
      </c>
      <c r="AQ117" s="30" t="str">
        <f t="shared" si="47"/>
        <v>ITM_O</v>
      </c>
      <c r="AR117" s="134" t="s">
        <v>235</v>
      </c>
      <c r="AS117" s="121" t="s">
        <v>611</v>
      </c>
      <c r="AT117" s="116" t="s">
        <v>235</v>
      </c>
      <c r="AW117" s="14" t="str">
        <f t="shared" si="49"/>
        <v>{52</v>
      </c>
      <c r="AX117" s="196" t="str" cm="1">
        <f t="array" ref="AX117">SUBSTITUTE(SUBSTITUTE(_xlfn.SWITCH(AM117,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AM117), ".lo", ),"MNU_", "-MNU_")</f>
        <v>ITM_7</v>
      </c>
      <c r="AY117" s="196" t="str" cm="1">
        <f t="array" ref="AY117">SUBSTITUTE(SUBSTITUTE(_xlfn.SWITCH(AN117,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AN117), ".lo", ),"MNU_", "-MNU_")</f>
        <v>ITM_NULL</v>
      </c>
      <c r="AZ117" s="196" t="str" cm="1">
        <f t="array" ref="AZ117">SUBSTITUTE(SUBSTITUTE(_xlfn.SWITCH(AO117,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AO117), ".lo", ),"MNU_", "-MNU_")</f>
        <v>ITM_NULL</v>
      </c>
      <c r="BA117" s="215" t="str" cm="1">
        <f t="array" ref="BA117">SUBSTITUTE(SUBSTITUTE(_xlfn.SWITCH(AP117,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AP117), ".lo", ),"MNU_", "-MNU_")</f>
        <v>ITM_7</v>
      </c>
      <c r="BB117" s="196" t="str" cm="1">
        <f t="array" ref="BB117">SUBSTITUTE(SUBSTITUTE(_xlfn.SWITCH(AQ117,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AQ117), ".lo", ),"MNU_", "-MNU_")</f>
        <v>ITM_O</v>
      </c>
      <c r="BC117" s="196" t="str" cm="1">
        <f t="array" ref="BC117">SUBSTITUTE(SUBSTITUTE(_xlfn.SWITCH(AR117,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AR117), ".lo", ),"MNU_", "-MNU_")</f>
        <v>ITM_7</v>
      </c>
      <c r="BD117" s="196" t="str" cm="1">
        <f t="array" ref="BD117">SUBSTITUTE(SUBSTITUTE(_xlfn.SWITCH(AS117,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AS117), ".lo", ),"MNU_", "-MNU_")</f>
        <v>ITM_OMEGA</v>
      </c>
      <c r="BE117" s="196" t="str" cm="1">
        <f t="array" ref="BE117">SUBSTITUTE(SUBSTITUTE(_xlfn.SWITCH(AT117,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AT117), ".lo", ),"MNU_", "-MNU_")</f>
        <v>ITM_7</v>
      </c>
      <c r="BG117" s="82"/>
      <c r="BI117" s="83" t="s">
        <v>540</v>
      </c>
      <c r="BR117" s="1" t="s">
        <v>235</v>
      </c>
      <c r="BS117" s="1" t="s">
        <v>147</v>
      </c>
      <c r="BT117" s="1" t="s">
        <v>147</v>
      </c>
      <c r="BU117" s="1" t="s">
        <v>235</v>
      </c>
      <c r="BV117" s="1" t="s">
        <v>225</v>
      </c>
      <c r="BW117" s="1" t="s">
        <v>235</v>
      </c>
      <c r="BX117" s="1" t="s">
        <v>611</v>
      </c>
      <c r="BY117" s="1" t="s">
        <v>235</v>
      </c>
    </row>
    <row r="118" spans="24:77" ht="21">
      <c r="X118" s="168" t="str">
        <f t="shared" si="39"/>
        <v>WP43</v>
      </c>
      <c r="Y118" s="148">
        <v>5</v>
      </c>
      <c r="Z118" s="148">
        <v>3</v>
      </c>
      <c r="AA118" s="151" t="str">
        <f t="shared" si="15"/>
        <v>WP43.53</v>
      </c>
      <c r="AB118" s="156">
        <v>8</v>
      </c>
      <c r="AC118" s="157" t="s">
        <v>130</v>
      </c>
      <c r="AD118" s="158" t="s">
        <v>98</v>
      </c>
      <c r="AE118" s="3"/>
      <c r="AF118" s="54" t="s">
        <v>48</v>
      </c>
      <c r="AG118" s="85" t="b">
        <f t="shared" si="48"/>
        <v>0</v>
      </c>
      <c r="AH118" s="91">
        <f t="shared" si="40"/>
        <v>8</v>
      </c>
      <c r="AI118" s="92" t="str">
        <f t="shared" si="41"/>
        <v>pi</v>
      </c>
      <c r="AJ118" s="93">
        <f t="shared" si="42"/>
        <v>8</v>
      </c>
      <c r="AK118" s="6"/>
      <c r="AL118" s="8" t="str">
        <f t="shared" si="43"/>
        <v>{53</v>
      </c>
      <c r="AM118" s="29" t="str">
        <f t="shared" si="44"/>
        <v>ITM_8</v>
      </c>
      <c r="AN118" s="29" t="str">
        <f t="shared" si="45"/>
        <v>ITM_NULL</v>
      </c>
      <c r="AO118" s="29" t="str">
        <f t="shared" si="46"/>
        <v>MNU_MODE</v>
      </c>
      <c r="AP118" s="48" t="str">
        <f>IF(NOT(ISNA(MATCH(AM118,Lookups!E:E,))),VLOOKUP(AM118,Lookups!E:F,2,0),
IF(NOT(ISNA(MATCH(AN118,Lookups!E:E,))),VLOOKUP(AN118,Lookups!E:F,2,0),
IF(NOT(ISNA(MATCH(AO118,Lookups!E:E,))),VLOOKUP(AO118,Lookups!E:F,2,0),"ITM_NULL")))</f>
        <v>ITM_8</v>
      </c>
      <c r="AQ118" s="30" t="str">
        <f t="shared" si="47"/>
        <v>ITM_P</v>
      </c>
      <c r="AR118" s="134" t="s">
        <v>237</v>
      </c>
      <c r="AS118" s="121" t="s">
        <v>414</v>
      </c>
      <c r="AT118" s="116" t="s">
        <v>237</v>
      </c>
      <c r="AW118" s="14" t="str">
        <f t="shared" si="49"/>
        <v>{53</v>
      </c>
      <c r="AX118" s="196" t="str" cm="1">
        <f t="array" ref="AX118">SUBSTITUTE(SUBSTITUTE(_xlfn.SWITCH(AM118,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AM118), ".lo", ),"MNU_", "-MNU_")</f>
        <v>ITM_8</v>
      </c>
      <c r="AY118" s="196" t="str" cm="1">
        <f t="array" ref="AY118">SUBSTITUTE(SUBSTITUTE(_xlfn.SWITCH(AN118,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AN118), ".lo", ),"MNU_", "-MNU_")</f>
        <v>ITM_NULL</v>
      </c>
      <c r="AZ118" s="196" t="str" cm="1">
        <f t="array" ref="AZ118">SUBSTITUTE(SUBSTITUTE(_xlfn.SWITCH(AO118,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AO118), ".lo", ),"MNU_", "-MNU_")</f>
        <v>-MNU_MODE</v>
      </c>
      <c r="BA118" s="215" t="str" cm="1">
        <f t="array" ref="BA118">SUBSTITUTE(SUBSTITUTE(_xlfn.SWITCH(AP118,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AP118), ".lo", ),"MNU_", "-MNU_")</f>
        <v>ITM_8</v>
      </c>
      <c r="BB118" s="196" t="str" cm="1">
        <f t="array" ref="BB118">SUBSTITUTE(SUBSTITUTE(_xlfn.SWITCH(AQ118,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AQ118), ".lo", ),"MNU_", "-MNU_")</f>
        <v>ITM_P</v>
      </c>
      <c r="BC118" s="196" t="str" cm="1">
        <f t="array" ref="BC118">SUBSTITUTE(SUBSTITUTE(_xlfn.SWITCH(AR118,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AR118), ".lo", ),"MNU_", "-MNU_")</f>
        <v>ITM_8</v>
      </c>
      <c r="BD118" s="196" t="str" cm="1">
        <f t="array" ref="BD118">SUBSTITUTE(SUBSTITUTE(_xlfn.SWITCH(AS118,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AS118), ".lo", ),"MNU_", "-MNU_")</f>
        <v>ITM_pi</v>
      </c>
      <c r="BE118" s="196" t="str" cm="1">
        <f t="array" ref="BE118">SUBSTITUTE(SUBSTITUTE(_xlfn.SWITCH(AT118,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AT118), ".lo", ),"MNU_", "-MNU_")</f>
        <v>ITM_8</v>
      </c>
      <c r="BG118" s="82"/>
      <c r="BI118" s="83" t="s">
        <v>541</v>
      </c>
      <c r="BR118" s="1" t="s">
        <v>237</v>
      </c>
      <c r="BS118" s="1" t="s">
        <v>147</v>
      </c>
      <c r="BT118" s="1" t="s">
        <v>494</v>
      </c>
      <c r="BU118" s="1" t="s">
        <v>237</v>
      </c>
      <c r="BV118" s="1" t="s">
        <v>236</v>
      </c>
      <c r="BW118" s="1" t="s">
        <v>237</v>
      </c>
      <c r="BX118" s="1" t="s">
        <v>612</v>
      </c>
      <c r="BY118" s="1" t="s">
        <v>237</v>
      </c>
    </row>
    <row r="119" spans="24:77" ht="21">
      <c r="X119" s="168" t="str">
        <f t="shared" si="39"/>
        <v>WP43</v>
      </c>
      <c r="Y119" s="148">
        <v>5</v>
      </c>
      <c r="Z119" s="148">
        <v>4</v>
      </c>
      <c r="AA119" s="151" t="str">
        <f t="shared" si="15"/>
        <v>WP43.54</v>
      </c>
      <c r="AB119" s="156">
        <v>9</v>
      </c>
      <c r="AC119" s="157" t="s">
        <v>70</v>
      </c>
      <c r="AD119" s="158" t="s">
        <v>72</v>
      </c>
      <c r="AE119" s="3"/>
      <c r="AF119" s="54" t="s">
        <v>49</v>
      </c>
      <c r="AG119" s="85" t="b">
        <f t="shared" si="48"/>
        <v>0</v>
      </c>
      <c r="AH119" s="91">
        <f t="shared" si="40"/>
        <v>9</v>
      </c>
      <c r="AI119" s="92" t="str">
        <f t="shared" si="41"/>
        <v xml:space="preserve"> </v>
      </c>
      <c r="AJ119" s="93">
        <f t="shared" si="42"/>
        <v>9</v>
      </c>
      <c r="AK119" s="6"/>
      <c r="AL119" s="8" t="str">
        <f t="shared" si="43"/>
        <v>{54</v>
      </c>
      <c r="AM119" s="29" t="str">
        <f t="shared" si="44"/>
        <v>ITM_9</v>
      </c>
      <c r="AN119" s="29" t="str">
        <f t="shared" si="45"/>
        <v>ITM_LBL</v>
      </c>
      <c r="AO119" s="29" t="str">
        <f t="shared" si="46"/>
        <v>ITM_RTN</v>
      </c>
      <c r="AP119" s="48" t="str">
        <f>IF(NOT(ISNA(MATCH(AM119,Lookups!E:E,))),VLOOKUP(AM119,Lookups!E:F,2,0),
IF(NOT(ISNA(MATCH(AN119,Lookups!E:E,))),VLOOKUP(AN119,Lookups!E:F,2,0),
IF(NOT(ISNA(MATCH(AO119,Lookups!E:E,))),VLOOKUP(AO119,Lookups!E:F,2,0),"ITM_NULL")))</f>
        <v>ITM_9</v>
      </c>
      <c r="AQ119" s="30" t="str">
        <f t="shared" si="47"/>
        <v>ITM_Q</v>
      </c>
      <c r="AR119" s="134" t="s">
        <v>239</v>
      </c>
      <c r="AS119" s="121" t="s">
        <v>147</v>
      </c>
      <c r="AT119" s="116" t="s">
        <v>239</v>
      </c>
      <c r="AW119" s="14" t="str">
        <f t="shared" si="49"/>
        <v>{54</v>
      </c>
      <c r="AX119" s="196" t="str" cm="1">
        <f t="array" ref="AX119">SUBSTITUTE(SUBSTITUTE(_xlfn.SWITCH(AM119,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AM119), ".lo", ),"MNU_", "-MNU_")</f>
        <v>ITM_9</v>
      </c>
      <c r="AY119" s="196" t="str" cm="1">
        <f t="array" ref="AY119">SUBSTITUTE(SUBSTITUTE(_xlfn.SWITCH(AN119,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AN119), ".lo", ),"MNU_", "-MNU_")</f>
        <v>ITM_LBL</v>
      </c>
      <c r="AZ119" s="196" t="str" cm="1">
        <f t="array" ref="AZ119">SUBSTITUTE(SUBSTITUTE(_xlfn.SWITCH(AO119,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AO119), ".lo", ),"MNU_", "-MNU_")</f>
        <v>ITM_RTN</v>
      </c>
      <c r="BA119" s="215" t="str" cm="1">
        <f t="array" ref="BA119">SUBSTITUTE(SUBSTITUTE(_xlfn.SWITCH(AP119,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AP119), ".lo", ),"MNU_", "-MNU_")</f>
        <v>ITM_9</v>
      </c>
      <c r="BB119" s="196" t="str" cm="1">
        <f t="array" ref="BB119">SUBSTITUTE(SUBSTITUTE(_xlfn.SWITCH(AQ119,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AQ119), ".lo", ),"MNU_", "-MNU_")</f>
        <v>ITM_Q</v>
      </c>
      <c r="BC119" s="196" t="str" cm="1">
        <f t="array" ref="BC119">SUBSTITUTE(SUBSTITUTE(_xlfn.SWITCH(AR119,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AR119), ".lo", ),"MNU_", "-MNU_")</f>
        <v>ITM_9</v>
      </c>
      <c r="BD119" s="196" t="str" cm="1">
        <f t="array" ref="BD119">SUBSTITUTE(SUBSTITUTE(_xlfn.SWITCH(AS119,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AS119), ".lo", ),"MNU_", "-MNU_")</f>
        <v>ITM_NULL</v>
      </c>
      <c r="BE119" s="196" t="str" cm="1">
        <f t="array" ref="BE119">SUBSTITUTE(SUBSTITUTE(_xlfn.SWITCH(AT119,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AT119), ".lo", ),"MNU_", "-MNU_")</f>
        <v>ITM_9</v>
      </c>
      <c r="BG119" s="82"/>
      <c r="BI119" s="83" t="s">
        <v>542</v>
      </c>
      <c r="BR119" s="1" t="s">
        <v>239</v>
      </c>
      <c r="BS119" s="1" t="s">
        <v>203</v>
      </c>
      <c r="BT119" s="1" t="s">
        <v>209</v>
      </c>
      <c r="BU119" s="1" t="s">
        <v>239</v>
      </c>
      <c r="BV119" s="1" t="s">
        <v>238</v>
      </c>
      <c r="BW119" s="1" t="s">
        <v>239</v>
      </c>
      <c r="BX119" s="1" t="s">
        <v>147</v>
      </c>
      <c r="BY119" s="1" t="s">
        <v>239</v>
      </c>
    </row>
    <row r="120" spans="24:77" ht="21">
      <c r="X120" s="168" t="str">
        <f t="shared" si="39"/>
        <v>WP43</v>
      </c>
      <c r="Y120" s="148">
        <v>5</v>
      </c>
      <c r="Z120" s="148">
        <v>5</v>
      </c>
      <c r="AA120" s="151" t="str">
        <f t="shared" si="15"/>
        <v>WP43.55</v>
      </c>
      <c r="AB120" s="156" t="s">
        <v>6</v>
      </c>
      <c r="AC120" s="157" t="s">
        <v>68</v>
      </c>
      <c r="AD120" s="158" t="s">
        <v>110</v>
      </c>
      <c r="AE120" s="3"/>
      <c r="AF120" s="54" t="s">
        <v>130</v>
      </c>
      <c r="AG120" s="85" t="b">
        <f t="shared" si="48"/>
        <v>1</v>
      </c>
      <c r="AH120" s="91" t="str">
        <f t="shared" si="40"/>
        <v xml:space="preserve"> </v>
      </c>
      <c r="AI120" s="92" t="str">
        <f t="shared" si="41"/>
        <v>[ FLAG ]</v>
      </c>
      <c r="AJ120" s="93" t="str">
        <f t="shared" si="42"/>
        <v xml:space="preserve"> </v>
      </c>
      <c r="AK120" s="6"/>
      <c r="AL120" s="8" t="str">
        <f t="shared" si="43"/>
        <v>{55</v>
      </c>
      <c r="AM120" s="29" t="str">
        <f t="shared" si="44"/>
        <v>ITM_XEQ</v>
      </c>
      <c r="AN120" s="29" t="str">
        <f t="shared" si="45"/>
        <v>ITM_GTO</v>
      </c>
      <c r="AO120" s="29" t="str">
        <f t="shared" si="46"/>
        <v>MNU_FLAGS</v>
      </c>
      <c r="AP120" s="48" t="str">
        <f>IF(NOT(ISNA(MATCH(AM120,Lookups!E:E,))),VLOOKUP(AM120,Lookups!E:F,2,0),
IF(NOT(ISNA(MATCH(AN120,Lookups!E:E,))),VLOOKUP(AN120,Lookups!E:F,2,0),
IF(NOT(ISNA(MATCH(AO120,Lookups!E:E,))),VLOOKUP(AO120,Lookups!E:F,2,0),"ITM_NULL")))</f>
        <v>ITM_NULL</v>
      </c>
      <c r="AQ120" s="30" t="str">
        <f t="shared" si="47"/>
        <v>ITM_NULL</v>
      </c>
      <c r="AR120" s="134" t="s">
        <v>147</v>
      </c>
      <c r="AS120" s="121" t="s">
        <v>486</v>
      </c>
      <c r="AT120" s="116" t="s">
        <v>147</v>
      </c>
      <c r="AW120" s="14" t="str">
        <f t="shared" si="49"/>
        <v>{55</v>
      </c>
      <c r="AX120" s="196" t="str" cm="1">
        <f t="array" ref="AX120">SUBSTITUTE(SUBSTITUTE(_xlfn.SWITCH(AM120,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AM120), ".lo", ),"MNU_", "-MNU_")</f>
        <v>ITM_XEQ</v>
      </c>
      <c r="AY120" s="196" t="str" cm="1">
        <f t="array" ref="AY120">SUBSTITUTE(SUBSTITUTE(_xlfn.SWITCH(AN120,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AN120), ".lo", ),"MNU_", "-MNU_")</f>
        <v>ITM_GTO</v>
      </c>
      <c r="AZ120" s="196" t="str" cm="1">
        <f t="array" ref="AZ120">SUBSTITUTE(SUBSTITUTE(_xlfn.SWITCH(AO120,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AO120), ".lo", ),"MNU_", "-MNU_")</f>
        <v>-MNU_FLAGS</v>
      </c>
      <c r="BA120" s="215" t="str" cm="1">
        <f t="array" ref="BA120">SUBSTITUTE(SUBSTITUTE(_xlfn.SWITCH(AP120,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AP120), ".lo", ),"MNU_", "-MNU_")</f>
        <v>ITM_NULL</v>
      </c>
      <c r="BB120" s="196" t="str" cm="1">
        <f t="array" ref="BB120">SUBSTITUTE(SUBSTITUTE(_xlfn.SWITCH(AQ120,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AQ120), ".lo", ),"MNU_", "-MNU_")</f>
        <v>ITM_NULL</v>
      </c>
      <c r="BC120" s="196" t="str" cm="1">
        <f t="array" ref="BC120">SUBSTITUTE(SUBSTITUTE(_xlfn.SWITCH(AR120,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AR120), ".lo", ),"MNU_", "-MNU_")</f>
        <v>ITM_NULL</v>
      </c>
      <c r="BD120" s="196" t="str" cm="1">
        <f t="array" ref="BD120">SUBSTITUTE(SUBSTITUTE(_xlfn.SWITCH(AS120,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AS120), ".lo", ),"MNU_", "-MNU_")</f>
        <v>-MNU_FLAGS</v>
      </c>
      <c r="BE120" s="196" t="str" cm="1">
        <f t="array" ref="BE120">SUBSTITUTE(SUBSTITUTE(_xlfn.SWITCH(AT120,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AT120), ".lo", ),"MNU_", "-MNU_")</f>
        <v>ITM_NULL</v>
      </c>
      <c r="BG120" s="82"/>
      <c r="BI120" s="83" t="s">
        <v>543</v>
      </c>
      <c r="BR120" s="1" t="s">
        <v>175</v>
      </c>
      <c r="BS120" s="1" t="s">
        <v>197</v>
      </c>
      <c r="BT120" s="1" t="s">
        <v>486</v>
      </c>
      <c r="BU120" s="1" t="s">
        <v>147</v>
      </c>
      <c r="BV120" s="1" t="s">
        <v>147</v>
      </c>
      <c r="BW120" s="1" t="s">
        <v>147</v>
      </c>
      <c r="BX120" s="1" t="s">
        <v>486</v>
      </c>
      <c r="BY120" s="1" t="s">
        <v>147</v>
      </c>
    </row>
    <row r="121" spans="24:77" ht="21">
      <c r="X121" s="168" t="str">
        <f t="shared" si="39"/>
        <v>WP43</v>
      </c>
      <c r="Y121" s="145">
        <v>6</v>
      </c>
      <c r="Z121" s="145">
        <v>1</v>
      </c>
      <c r="AA121" s="151" t="str">
        <f t="shared" si="15"/>
        <v>WP43.61</v>
      </c>
      <c r="AB121" s="160" t="s">
        <v>289</v>
      </c>
      <c r="AC121" s="157" t="s">
        <v>328</v>
      </c>
      <c r="AD121" s="158" t="s">
        <v>111</v>
      </c>
      <c r="AE121" s="3"/>
      <c r="AF121" s="54" t="s">
        <v>50</v>
      </c>
      <c r="AG121" s="85" t="b">
        <f t="shared" si="48"/>
        <v>0</v>
      </c>
      <c r="AH121" s="91" t="str">
        <f t="shared" si="40"/>
        <v>✕</v>
      </c>
      <c r="AI121" s="92" t="str">
        <f t="shared" si="41"/>
        <v>Rho</v>
      </c>
      <c r="AJ121" s="93" t="str">
        <f t="shared" si="42"/>
        <v>✕</v>
      </c>
      <c r="AK121" s="6"/>
      <c r="AL121" s="8" t="str">
        <f t="shared" si="43"/>
        <v>{61</v>
      </c>
      <c r="AM121" s="29" t="str">
        <f t="shared" si="44"/>
        <v>ITM_MULT</v>
      </c>
      <c r="AN121" s="29" t="str">
        <f t="shared" si="45"/>
        <v>ITM_XFACT</v>
      </c>
      <c r="AO121" s="29" t="str">
        <f t="shared" si="46"/>
        <v>MNU_PROB</v>
      </c>
      <c r="AP121" s="48" t="str">
        <f>IF(NOT(ISNA(MATCH(AM121,Lookups!E:E,))),VLOOKUP(AM121,Lookups!E:F,2,0),
IF(NOT(ISNA(MATCH(AN121,Lookups!E:E,))),VLOOKUP(AN121,Lookups!E:F,2,0),
IF(NOT(ISNA(MATCH(AO121,Lookups!E:E,))),VLOOKUP(AO121,Lookups!E:F,2,0),"ITM_NULL")))</f>
        <v>ITM_CROSS</v>
      </c>
      <c r="AQ121" s="30" t="str">
        <f t="shared" si="47"/>
        <v>ITM_R</v>
      </c>
      <c r="AR121" s="120" t="s">
        <v>613</v>
      </c>
      <c r="AS121" s="121" t="s">
        <v>614</v>
      </c>
      <c r="AT121" s="116" t="s">
        <v>255</v>
      </c>
      <c r="AW121" s="14" t="str">
        <f t="shared" si="49"/>
        <v>{61</v>
      </c>
      <c r="AX121" s="196" t="str" cm="1">
        <f t="array" ref="AX121">SUBSTITUTE(SUBSTITUTE(_xlfn.SWITCH(AM121,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AM121), ".lo", ),"MNU_", "-MNU_")</f>
        <v>ITM_MULT</v>
      </c>
      <c r="AY121" s="196" t="str" cm="1">
        <f t="array" ref="AY121">SUBSTITUTE(SUBSTITUTE(_xlfn.SWITCH(AN121,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AN121), ".lo", ),"MNU_", "-MNU_")</f>
        <v>ITM_XFACT</v>
      </c>
      <c r="AZ121" s="196" t="str" cm="1">
        <f t="array" ref="AZ121">SUBSTITUTE(SUBSTITUTE(_xlfn.SWITCH(AO121,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AO121), ".lo", ),"MNU_", "-MNU_")</f>
        <v>-MNU_PROB</v>
      </c>
      <c r="BA121" s="215" t="str" cm="1">
        <f t="array" ref="BA121">SUBSTITUTE(SUBSTITUTE(_xlfn.SWITCH(AP121,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AP121), ".lo", ),"MNU_", "-MNU_")</f>
        <v>ITM_CROSS</v>
      </c>
      <c r="BB121" s="196" t="str" cm="1">
        <f t="array" ref="BB121">SUBSTITUTE(SUBSTITUTE(_xlfn.SWITCH(AQ121,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AQ121), ".lo", ),"MNU_", "-MNU_")</f>
        <v>ITM_R</v>
      </c>
      <c r="BC121" s="196" t="str" cm="1">
        <f t="array" ref="BC121">SUBSTITUTE(SUBSTITUTE(_xlfn.SWITCH(AR121,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AR121), ".lo", ),"MNU_", "-MNU_")</f>
        <v>ITM_PROD_SIGN</v>
      </c>
      <c r="BD121" s="196" t="str" cm="1">
        <f t="array" ref="BD121">SUBSTITUTE(SUBSTITUTE(_xlfn.SWITCH(AS121,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AS121), ".lo", ),"MNU_", "-MNU_")</f>
        <v>ITM_RHO</v>
      </c>
      <c r="BE121" s="196" t="str" cm="1">
        <f t="array" ref="BE121">SUBSTITUTE(SUBSTITUTE(_xlfn.SWITCH(AT121,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AT121), ".lo", ),"MNU_", "-MNU_")</f>
        <v>ITM_MULT</v>
      </c>
      <c r="BG121" s="82"/>
      <c r="BI121" s="83" t="s">
        <v>544</v>
      </c>
      <c r="BR121" s="1" t="s">
        <v>255</v>
      </c>
      <c r="BS121" s="1" t="s">
        <v>587</v>
      </c>
      <c r="BT121" s="1" t="s">
        <v>499</v>
      </c>
      <c r="BU121" s="1" t="s">
        <v>256</v>
      </c>
      <c r="BV121" s="1" t="s">
        <v>240</v>
      </c>
      <c r="BW121" s="1" t="s">
        <v>613</v>
      </c>
      <c r="BX121" s="1" t="s">
        <v>614</v>
      </c>
      <c r="BY121" s="1" t="s">
        <v>255</v>
      </c>
    </row>
    <row r="122" spans="24:77" ht="21">
      <c r="X122" s="168" t="str">
        <f t="shared" si="39"/>
        <v>WP43</v>
      </c>
      <c r="Y122" s="148">
        <v>6</v>
      </c>
      <c r="Z122" s="148">
        <v>2</v>
      </c>
      <c r="AA122" s="151" t="str">
        <f t="shared" si="15"/>
        <v>WP43.62</v>
      </c>
      <c r="AB122" s="156">
        <v>4</v>
      </c>
      <c r="AC122" s="157" t="s">
        <v>118</v>
      </c>
      <c r="AD122" s="158" t="s">
        <v>107</v>
      </c>
      <c r="AE122" s="3"/>
      <c r="AF122" s="54" t="s">
        <v>51</v>
      </c>
      <c r="AG122" s="85" t="b">
        <f t="shared" si="48"/>
        <v>0</v>
      </c>
      <c r="AH122" s="91">
        <f t="shared" si="40"/>
        <v>4</v>
      </c>
      <c r="AI122" s="92" t="str">
        <f t="shared" si="41"/>
        <v>Sigma</v>
      </c>
      <c r="AJ122" s="93">
        <f t="shared" si="42"/>
        <v>4</v>
      </c>
      <c r="AK122" s="6"/>
      <c r="AL122" s="8" t="str">
        <f t="shared" si="43"/>
        <v>{62</v>
      </c>
      <c r="AM122" s="29" t="str">
        <f t="shared" si="44"/>
        <v>ITM_4</v>
      </c>
      <c r="AN122" s="208" t="str">
        <f t="shared" si="45"/>
        <v>MNU_PLOTTING</v>
      </c>
      <c r="AO122" s="29" t="str">
        <f t="shared" si="46"/>
        <v>MNU_STAT</v>
      </c>
      <c r="AP122" s="48" t="str">
        <f>IF(NOT(ISNA(MATCH(AM122,Lookups!E:E,))),VLOOKUP(AM122,Lookups!E:F,2,0),
IF(NOT(ISNA(MATCH(AN122,Lookups!E:E,))),VLOOKUP(AN122,Lookups!E:F,2,0),
IF(NOT(ISNA(MATCH(AO122,Lookups!E:E,))),VLOOKUP(AO122,Lookups!E:F,2,0),"ITM_NULL")))</f>
        <v>ITM_4</v>
      </c>
      <c r="AQ122" s="30" t="str">
        <f t="shared" si="47"/>
        <v>ITM_S</v>
      </c>
      <c r="AR122" s="134" t="s">
        <v>249</v>
      </c>
      <c r="AS122" s="121" t="s">
        <v>149</v>
      </c>
      <c r="AT122" s="116" t="s">
        <v>249</v>
      </c>
      <c r="AW122" s="14" t="str">
        <f t="shared" si="49"/>
        <v>{62</v>
      </c>
      <c r="AX122" s="196" t="str" cm="1">
        <f t="array" ref="AX122">SUBSTITUTE(SUBSTITUTE(_xlfn.SWITCH(AM122,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AM122), ".lo", ),"MNU_", "-MNU_")</f>
        <v>ITM_4</v>
      </c>
      <c r="AY122" s="196" t="str" cm="1">
        <f t="array" ref="AY122">SUBSTITUTE(SUBSTITUTE(_xlfn.SWITCH(AN122,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AN122), ".lo", ),"MNU_", "-MNU_")</f>
        <v>-MNU_PLOTTING</v>
      </c>
      <c r="AZ122" s="196" t="str" cm="1">
        <f t="array" ref="AZ122">SUBSTITUTE(SUBSTITUTE(_xlfn.SWITCH(AO122,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AO122), ".lo", ),"MNU_", "-MNU_")</f>
        <v>-MNU_STAT</v>
      </c>
      <c r="BA122" s="215" t="str" cm="1">
        <f t="array" ref="BA122">SUBSTITUTE(SUBSTITUTE(_xlfn.SWITCH(AP122,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AP122), ".lo", ),"MNU_", "-MNU_")</f>
        <v>ITM_4</v>
      </c>
      <c r="BB122" s="196" t="str" cm="1">
        <f t="array" ref="BB122">SUBSTITUTE(SUBSTITUTE(_xlfn.SWITCH(AQ122,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AQ122), ".lo", ),"MNU_", "-MNU_")</f>
        <v>ITM_S</v>
      </c>
      <c r="BC122" s="196" t="str" cm="1">
        <f t="array" ref="BC122">SUBSTITUTE(SUBSTITUTE(_xlfn.SWITCH(AR122,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AR122), ".lo", ),"MNU_", "-MNU_")</f>
        <v>ITM_4</v>
      </c>
      <c r="BD122" s="196" t="str" cm="1">
        <f t="array" ref="BD122">SUBSTITUTE(SUBSTITUTE(_xlfn.SWITCH(AS122,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AS122), ".lo", ),"MNU_", "-MNU_")</f>
        <v>ITM_SIGMA</v>
      </c>
      <c r="BE122" s="196" t="str" cm="1">
        <f t="array" ref="BE122">SUBSTITUTE(SUBSTITUTE(_xlfn.SWITCH(AT122,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AT122), ".lo", ),"MNU_", "-MNU_")</f>
        <v>ITM_4</v>
      </c>
      <c r="BG122" s="82"/>
      <c r="BI122" s="83" t="s">
        <v>662</v>
      </c>
      <c r="BR122" s="1" t="s">
        <v>249</v>
      </c>
      <c r="BS122" s="1" t="s">
        <v>504</v>
      </c>
      <c r="BT122" s="1" t="s">
        <v>502</v>
      </c>
      <c r="BU122" s="1" t="s">
        <v>249</v>
      </c>
      <c r="BV122" s="1" t="s">
        <v>243</v>
      </c>
      <c r="BW122" s="1" t="s">
        <v>249</v>
      </c>
      <c r="BX122" s="1" t="s">
        <v>149</v>
      </c>
      <c r="BY122" s="1" t="s">
        <v>249</v>
      </c>
    </row>
    <row r="123" spans="24:77" ht="21">
      <c r="X123" s="168" t="str">
        <f t="shared" si="39"/>
        <v>WP43</v>
      </c>
      <c r="Y123" s="148">
        <v>6</v>
      </c>
      <c r="Z123" s="148">
        <v>3</v>
      </c>
      <c r="AA123" s="151" t="str">
        <f t="shared" si="15"/>
        <v>WP43.63</v>
      </c>
      <c r="AB123" s="156">
        <v>5</v>
      </c>
      <c r="AC123" s="157" t="str">
        <f>"-&gt;R"</f>
        <v>-&gt;R</v>
      </c>
      <c r="AD123" s="158" t="s">
        <v>134</v>
      </c>
      <c r="AE123" s="3"/>
      <c r="AF123" s="54" t="s">
        <v>52</v>
      </c>
      <c r="AG123" s="85" t="b">
        <f t="shared" si="48"/>
        <v>0</v>
      </c>
      <c r="AH123" s="91">
        <f t="shared" si="40"/>
        <v>5</v>
      </c>
      <c r="AI123" s="92" t="str">
        <f t="shared" si="41"/>
        <v>Tau</v>
      </c>
      <c r="AJ123" s="93">
        <f t="shared" si="42"/>
        <v>5</v>
      </c>
      <c r="AK123" s="6"/>
      <c r="AL123" s="8" t="str">
        <f t="shared" si="43"/>
        <v>{63</v>
      </c>
      <c r="AM123" s="29" t="str">
        <f t="shared" si="44"/>
        <v>ITM_5</v>
      </c>
      <c r="AN123" s="29" t="str">
        <f t="shared" si="45"/>
        <v>ITM_toREC2</v>
      </c>
      <c r="AO123" s="29" t="str">
        <f t="shared" si="46"/>
        <v>ITM_toPOL2</v>
      </c>
      <c r="AP123" s="48" t="str">
        <f>IF(NOT(ISNA(MATCH(AM123,Lookups!E:E,))),VLOOKUP(AM123,Lookups!E:F,2,0),
IF(NOT(ISNA(MATCH(AN123,Lookups!E:E,))),VLOOKUP(AN123,Lookups!E:F,2,0),
IF(NOT(ISNA(MATCH(AO123,Lookups!E:E,))),VLOOKUP(AO123,Lookups!E:F,2,0),"ITM_NULL")))</f>
        <v>ITM_5</v>
      </c>
      <c r="AQ123" s="30" t="str">
        <f t="shared" si="47"/>
        <v>ITM_T</v>
      </c>
      <c r="AR123" s="134" t="s">
        <v>251</v>
      </c>
      <c r="AS123" s="121" t="s">
        <v>615</v>
      </c>
      <c r="AT123" s="116" t="s">
        <v>251</v>
      </c>
      <c r="AW123" s="14" t="str">
        <f t="shared" si="49"/>
        <v>{63</v>
      </c>
      <c r="AX123" s="196" t="str" cm="1">
        <f t="array" ref="AX123">SUBSTITUTE(SUBSTITUTE(_xlfn.SWITCH(AM123,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AM123), ".lo", ),"MNU_", "-MNU_")</f>
        <v>ITM_5</v>
      </c>
      <c r="AY123" s="196" t="str" cm="1">
        <f t="array" ref="AY123">SUBSTITUTE(SUBSTITUTE(_xlfn.SWITCH(AN123,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AN123), ".lo", ),"MNU_", "-MNU_")</f>
        <v>ITM_toREC2</v>
      </c>
      <c r="AZ123" s="196" t="str" cm="1">
        <f t="array" ref="AZ123">SUBSTITUTE(SUBSTITUTE(_xlfn.SWITCH(AO123,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AO123), ".lo", ),"MNU_", "-MNU_")</f>
        <v>ITM_toPOL2</v>
      </c>
      <c r="BA123" s="215" t="str" cm="1">
        <f t="array" ref="BA123">SUBSTITUTE(SUBSTITUTE(_xlfn.SWITCH(AP123,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AP123), ".lo", ),"MNU_", "-MNU_")</f>
        <v>ITM_5</v>
      </c>
      <c r="BB123" s="196" t="str" cm="1">
        <f t="array" ref="BB123">SUBSTITUTE(SUBSTITUTE(_xlfn.SWITCH(AQ123,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AQ123), ".lo", ),"MNU_", "-MNU_")</f>
        <v>ITM_T</v>
      </c>
      <c r="BC123" s="196" t="str" cm="1">
        <f t="array" ref="BC123">SUBSTITUTE(SUBSTITUTE(_xlfn.SWITCH(AR123,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AR123), ".lo", ),"MNU_", "-MNU_")</f>
        <v>ITM_5</v>
      </c>
      <c r="BD123" s="196" t="str" cm="1">
        <f t="array" ref="BD123">SUBSTITUTE(SUBSTITUTE(_xlfn.SWITCH(AS123,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AS123), ".lo", ),"MNU_", "-MNU_")</f>
        <v>ITM_TAU</v>
      </c>
      <c r="BE123" s="196" t="str" cm="1">
        <f t="array" ref="BE123">SUBSTITUTE(SUBSTITUTE(_xlfn.SWITCH(AT123,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AT123), ".lo", ),"MNU_", "-MNU_")</f>
        <v>ITM_5</v>
      </c>
      <c r="BG123" s="82"/>
      <c r="BI123" s="83" t="s">
        <v>545</v>
      </c>
      <c r="BR123" s="1" t="s">
        <v>251</v>
      </c>
      <c r="BS123" s="1" t="s">
        <v>172</v>
      </c>
      <c r="BT123" s="1" t="s">
        <v>177</v>
      </c>
      <c r="BU123" s="1" t="s">
        <v>251</v>
      </c>
      <c r="BV123" s="1" t="s">
        <v>250</v>
      </c>
      <c r="BW123" s="1" t="s">
        <v>251</v>
      </c>
      <c r="BX123" s="1" t="s">
        <v>615</v>
      </c>
      <c r="BY123" s="1" t="s">
        <v>251</v>
      </c>
    </row>
    <row r="124" spans="24:77" ht="21">
      <c r="X124" s="168" t="str">
        <f t="shared" si="39"/>
        <v>WP43</v>
      </c>
      <c r="Y124" s="148">
        <v>6</v>
      </c>
      <c r="Z124" s="148">
        <v>4</v>
      </c>
      <c r="AA124" s="151" t="str">
        <f t="shared" si="15"/>
        <v>WP43.64</v>
      </c>
      <c r="AB124" s="156">
        <v>6</v>
      </c>
      <c r="AC124" s="157" t="s">
        <v>85</v>
      </c>
      <c r="AD124" s="158" t="s">
        <v>119</v>
      </c>
      <c r="AE124" s="3"/>
      <c r="AF124" s="54" t="s">
        <v>53</v>
      </c>
      <c r="AG124" s="85" t="b">
        <f t="shared" si="48"/>
        <v>0</v>
      </c>
      <c r="AH124" s="91">
        <f t="shared" si="40"/>
        <v>6</v>
      </c>
      <c r="AI124" s="92" t="str">
        <f t="shared" si="41"/>
        <v>Theta</v>
      </c>
      <c r="AJ124" s="93">
        <f t="shared" si="42"/>
        <v>6</v>
      </c>
      <c r="AK124" s="6"/>
      <c r="AL124" s="8" t="str">
        <f t="shared" si="43"/>
        <v>{64</v>
      </c>
      <c r="AM124" s="29" t="str">
        <f t="shared" si="44"/>
        <v>ITM_6</v>
      </c>
      <c r="AN124" s="29" t="str">
        <f t="shared" si="45"/>
        <v>ITM_TIMER</v>
      </c>
      <c r="AO124" s="29" t="str">
        <f t="shared" si="46"/>
        <v>MNU_CLK</v>
      </c>
      <c r="AP124" s="48" t="str">
        <f>IF(NOT(ISNA(MATCH(AM124,Lookups!E:E,))),VLOOKUP(AM124,Lookups!E:F,2,0),
IF(NOT(ISNA(MATCH(AN124,Lookups!E:E,))),VLOOKUP(AN124,Lookups!E:F,2,0),
IF(NOT(ISNA(MATCH(AO124,Lookups!E:E,))),VLOOKUP(AO124,Lookups!E:F,2,0),"ITM_NULL")))</f>
        <v>ITM_6</v>
      </c>
      <c r="AQ124" s="30" t="str">
        <f t="shared" si="47"/>
        <v>ITM_U</v>
      </c>
      <c r="AR124" s="134" t="s">
        <v>253</v>
      </c>
      <c r="AS124" s="121" t="s">
        <v>616</v>
      </c>
      <c r="AT124" s="116" t="s">
        <v>253</v>
      </c>
      <c r="AW124" s="14" t="str">
        <f t="shared" si="49"/>
        <v>{64</v>
      </c>
      <c r="AX124" s="196" t="str" cm="1">
        <f t="array" ref="AX124">SUBSTITUTE(SUBSTITUTE(_xlfn.SWITCH(AM124,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AM124), ".lo", ),"MNU_", "-MNU_")</f>
        <v>ITM_6</v>
      </c>
      <c r="AY124" s="196" t="str" cm="1">
        <f t="array" ref="AY124">SUBSTITUTE(SUBSTITUTE(_xlfn.SWITCH(AN124,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AN124), ".lo", ),"MNU_", "-MNU_")</f>
        <v>ITM_TIMER</v>
      </c>
      <c r="AZ124" s="196" t="str" cm="1">
        <f t="array" ref="AZ124">SUBSTITUTE(SUBSTITUTE(_xlfn.SWITCH(AO124,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AO124), ".lo", ),"MNU_", "-MNU_")</f>
        <v>-MNU_CLK</v>
      </c>
      <c r="BA124" s="215" t="str" cm="1">
        <f t="array" ref="BA124">SUBSTITUTE(SUBSTITUTE(_xlfn.SWITCH(AP124,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AP124), ".lo", ),"MNU_", "-MNU_")</f>
        <v>ITM_6</v>
      </c>
      <c r="BB124" s="196" t="str" cm="1">
        <f t="array" ref="BB124">SUBSTITUTE(SUBSTITUTE(_xlfn.SWITCH(AQ124,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AQ124), ".lo", ),"MNU_", "-MNU_")</f>
        <v>ITM_U</v>
      </c>
      <c r="BC124" s="196" t="str" cm="1">
        <f t="array" ref="BC124">SUBSTITUTE(SUBSTITUTE(_xlfn.SWITCH(AR124,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AR124), ".lo", ),"MNU_", "-MNU_")</f>
        <v>ITM_6</v>
      </c>
      <c r="BD124" s="196" t="str" cm="1">
        <f t="array" ref="BD124">SUBSTITUTE(SUBSTITUTE(_xlfn.SWITCH(AS124,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AS124), ".lo", ),"MNU_", "-MNU_")</f>
        <v>ITM_THETA</v>
      </c>
      <c r="BE124" s="196" t="str" cm="1">
        <f t="array" ref="BE124">SUBSTITUTE(SUBSTITUTE(_xlfn.SWITCH(AT124,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AT124), ".lo", ),"MNU_", "-MNU_")</f>
        <v>ITM_6</v>
      </c>
      <c r="BG124" s="82"/>
      <c r="BI124" s="83" t="s">
        <v>546</v>
      </c>
      <c r="BR124" s="1" t="s">
        <v>253</v>
      </c>
      <c r="BS124" s="1" t="s">
        <v>275</v>
      </c>
      <c r="BT124" s="1" t="s">
        <v>477</v>
      </c>
      <c r="BU124" s="1" t="s">
        <v>253</v>
      </c>
      <c r="BV124" s="1" t="s">
        <v>252</v>
      </c>
      <c r="BW124" s="1" t="s">
        <v>253</v>
      </c>
      <c r="BX124" s="1" t="s">
        <v>616</v>
      </c>
      <c r="BY124" s="1" t="s">
        <v>253</v>
      </c>
    </row>
    <row r="125" spans="24:77" ht="21">
      <c r="X125" s="168" t="str">
        <f t="shared" si="39"/>
        <v>WP43</v>
      </c>
      <c r="Y125" s="148">
        <v>6</v>
      </c>
      <c r="Z125" s="148">
        <v>5</v>
      </c>
      <c r="AA125" s="151" t="str">
        <f t="shared" si="15"/>
        <v>WP43.65</v>
      </c>
      <c r="AB125" s="156" t="s">
        <v>18</v>
      </c>
      <c r="AC125" s="157" t="s">
        <v>76</v>
      </c>
      <c r="AD125" s="158" t="s">
        <v>329</v>
      </c>
      <c r="AE125" s="3"/>
      <c r="AF125" s="51" t="s">
        <v>18</v>
      </c>
      <c r="AG125" s="85" t="b">
        <f t="shared" si="48"/>
        <v>0</v>
      </c>
      <c r="AH125" s="91" t="str">
        <f t="shared" si="40"/>
        <v>Scroll Up</v>
      </c>
      <c r="AI125" s="92" t="str">
        <f t="shared" si="41"/>
        <v>SF</v>
      </c>
      <c r="AJ125" s="93" t="str">
        <f t="shared" si="42"/>
        <v>Up</v>
      </c>
      <c r="AK125" s="6"/>
      <c r="AL125" s="8" t="str">
        <f t="shared" si="43"/>
        <v>{65</v>
      </c>
      <c r="AM125" s="29" t="str">
        <f t="shared" si="44"/>
        <v>ITM_UP1</v>
      </c>
      <c r="AN125" s="29" t="str">
        <f t="shared" si="45"/>
        <v>ITM_BST</v>
      </c>
      <c r="AO125" s="29" t="str">
        <f t="shared" si="46"/>
        <v>ITM_SF</v>
      </c>
      <c r="AP125" s="48" t="str">
        <f>IF(NOT(ISNA(MATCH(AM125,Lookups!E:E,))),VLOOKUP(AM125,Lookups!E:F,2,0),
IF(NOT(ISNA(MATCH(AN125,Lookups!E:E,))),VLOOKUP(AN125,Lookups!E:F,2,0),
IF(NOT(ISNA(MATCH(AO125,Lookups!E:E,))),VLOOKUP(AO125,Lookups!E:F,2,0),"ITM_NULL")))</f>
        <v>ITM_UP1</v>
      </c>
      <c r="AQ125" s="30" t="str">
        <f t="shared" si="47"/>
        <v>ITM_UP1</v>
      </c>
      <c r="AR125" s="134" t="s">
        <v>231</v>
      </c>
      <c r="AS125" s="121" t="s">
        <v>591</v>
      </c>
      <c r="AT125" s="116" t="s">
        <v>230</v>
      </c>
      <c r="AW125" s="14" t="str">
        <f t="shared" si="49"/>
        <v>{65</v>
      </c>
      <c r="AX125" s="196" t="str" cm="1">
        <f t="array" ref="AX125">SUBSTITUTE(SUBSTITUTE(_xlfn.SWITCH(AM125,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AM125), ".lo", ),"MNU_", "-MNU_")</f>
        <v>ITM_UP1</v>
      </c>
      <c r="AY125" s="196" t="str" cm="1">
        <f t="array" ref="AY125">SUBSTITUTE(SUBSTITUTE(_xlfn.SWITCH(AN125,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AN125), ".lo", ),"MNU_", "-MNU_")</f>
        <v>ITM_BST</v>
      </c>
      <c r="AZ125" s="196" t="str" cm="1">
        <f t="array" ref="AZ125">SUBSTITUTE(SUBSTITUTE(_xlfn.SWITCH(AO125,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AO125), ".lo", ),"MNU_", "-MNU_")</f>
        <v>ITM_SF</v>
      </c>
      <c r="BA125" s="215" t="str" cm="1">
        <f t="array" ref="BA125">SUBSTITUTE(SUBSTITUTE(_xlfn.SWITCH(AP125,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AP125), ".lo", ),"MNU_", "-MNU_")</f>
        <v>ITM_UP1</v>
      </c>
      <c r="BB125" s="196" t="str" cm="1">
        <f t="array" ref="BB125">SUBSTITUTE(SUBSTITUTE(_xlfn.SWITCH(AQ125,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AQ125), ".lo", ),"MNU_", "-MNU_")</f>
        <v>ITM_UP1</v>
      </c>
      <c r="BC125" s="196" t="str" cm="1">
        <f t="array" ref="BC125">SUBSTITUTE(SUBSTITUTE(_xlfn.SWITCH(AR125,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AR125), ".lo", ),"MNU_", "-MNU_")</f>
        <v>ITM_BST</v>
      </c>
      <c r="BD125" s="196" t="str" cm="1">
        <f t="array" ref="BD125">SUBSTITUTE(SUBSTITUTE(_xlfn.SWITCH(AS125,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AS125), ".lo", ),"MNU_", "-MNU_")</f>
        <v>ITM_SF</v>
      </c>
      <c r="BE125" s="196" t="str" cm="1">
        <f t="array" ref="BE125">SUBSTITUTE(SUBSTITUTE(_xlfn.SWITCH(AT125,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AT125), ".lo", ),"MNU_", "-MNU_")</f>
        <v>ITM_UP1</v>
      </c>
      <c r="BG125" s="82"/>
      <c r="BI125" s="83" t="s">
        <v>547</v>
      </c>
      <c r="BR125" s="1" t="s">
        <v>230</v>
      </c>
      <c r="BS125" s="1" t="s">
        <v>231</v>
      </c>
      <c r="BT125" s="1" t="s">
        <v>591</v>
      </c>
      <c r="BU125" s="1" t="s">
        <v>230</v>
      </c>
      <c r="BV125" s="1" t="s">
        <v>230</v>
      </c>
      <c r="BW125" s="1" t="s">
        <v>231</v>
      </c>
      <c r="BX125" s="1" t="s">
        <v>591</v>
      </c>
      <c r="BY125" s="1" t="s">
        <v>230</v>
      </c>
    </row>
    <row r="126" spans="24:77" ht="21">
      <c r="X126" s="168" t="str">
        <f t="shared" si="39"/>
        <v>WP43</v>
      </c>
      <c r="Y126" s="145">
        <v>7</v>
      </c>
      <c r="Z126" s="145">
        <v>1</v>
      </c>
      <c r="AA126" s="151" t="str">
        <f t="shared" si="15"/>
        <v>WP43.71</v>
      </c>
      <c r="AB126" s="156" t="s">
        <v>96</v>
      </c>
      <c r="AC126" s="157" t="s">
        <v>122</v>
      </c>
      <c r="AD126" s="158" t="s">
        <v>112</v>
      </c>
      <c r="AE126" s="3"/>
      <c r="AF126" s="54" t="s">
        <v>54</v>
      </c>
      <c r="AG126" s="85" t="b">
        <f t="shared" si="48"/>
        <v>0</v>
      </c>
      <c r="AH126" s="91" t="str">
        <f t="shared" si="40"/>
        <v>-</v>
      </c>
      <c r="AI126" s="92" t="str">
        <f t="shared" si="41"/>
        <v>[ aMATH ]</v>
      </c>
      <c r="AJ126" s="93" t="str">
        <f t="shared" si="42"/>
        <v>-</v>
      </c>
      <c r="AK126" s="6"/>
      <c r="AL126" s="8" t="str">
        <f t="shared" si="43"/>
        <v>{71</v>
      </c>
      <c r="AM126" s="29" t="str">
        <f t="shared" si="44"/>
        <v>ITM_SUB</v>
      </c>
      <c r="AN126" s="29" t="str">
        <f t="shared" si="45"/>
        <v>MNU_INTS</v>
      </c>
      <c r="AO126" s="208" t="str">
        <f t="shared" si="46"/>
        <v>MNU_PARTS</v>
      </c>
      <c r="AP126" s="48" t="str">
        <f>IF(NOT(ISNA(MATCH(AM126,Lookups!E:E,))),VLOOKUP(AM126,Lookups!E:F,2,0),
IF(NOT(ISNA(MATCH(AN126,Lookups!E:E,))),VLOOKUP(AN126,Lookups!E:F,2,0),
IF(NOT(ISNA(MATCH(AO126,Lookups!E:E,))),VLOOKUP(AO126,Lookups!E:F,2,0),"ITM_NULL")))</f>
        <v>ITM_MINUS</v>
      </c>
      <c r="AQ126" s="30" t="str">
        <f t="shared" si="47"/>
        <v>ITM_V</v>
      </c>
      <c r="AR126" s="120" t="s">
        <v>268</v>
      </c>
      <c r="AS126" s="121" t="s">
        <v>617</v>
      </c>
      <c r="AT126" s="116" t="s">
        <v>267</v>
      </c>
      <c r="AW126" s="14" t="str">
        <f t="shared" si="49"/>
        <v>{71</v>
      </c>
      <c r="AX126" s="196" t="str" cm="1">
        <f t="array" ref="AX126">SUBSTITUTE(SUBSTITUTE(_xlfn.SWITCH(AM126,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AM126), ".lo", ),"MNU_", "-MNU_")</f>
        <v>ITM_SUB</v>
      </c>
      <c r="AY126" s="196" t="str" cm="1">
        <f t="array" ref="AY126">SUBSTITUTE(SUBSTITUTE(_xlfn.SWITCH(AN126,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AN126), ".lo", ),"MNU_", "-MNU_")</f>
        <v>-MNU_INTS</v>
      </c>
      <c r="AZ126" s="196" t="str" cm="1">
        <f t="array" ref="AZ126">SUBSTITUTE(SUBSTITUTE(_xlfn.SWITCH(AO126,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AO126), ".lo", ),"MNU_", "-MNU_")</f>
        <v>-MNU_PARTS</v>
      </c>
      <c r="BA126" s="215" t="str" cm="1">
        <f t="array" ref="BA126">SUBSTITUTE(SUBSTITUTE(_xlfn.SWITCH(AP126,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AP126), ".lo", ),"MNU_", "-MNU_")</f>
        <v>ITM_MINUS</v>
      </c>
      <c r="BB126" s="196" t="str" cm="1">
        <f t="array" ref="BB126">SUBSTITUTE(SUBSTITUTE(_xlfn.SWITCH(AQ126,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AQ126), ".lo", ),"MNU_", "-MNU_")</f>
        <v>ITM_V</v>
      </c>
      <c r="BC126" s="196" t="str" cm="1">
        <f t="array" ref="BC126">SUBSTITUTE(SUBSTITUTE(_xlfn.SWITCH(AR126,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AR126), ".lo", ),"MNU_", "-MNU_")</f>
        <v>ITM_MINUS</v>
      </c>
      <c r="BD126" s="196" t="str" cm="1">
        <f t="array" ref="BD126">SUBSTITUTE(SUBSTITUTE(_xlfn.SWITCH(AS126,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AS126), ".lo", ),"MNU_", "-MNU_")</f>
        <v>-MNU_ALPHAMATH</v>
      </c>
      <c r="BE126" s="196" t="str" cm="1">
        <f t="array" ref="BE126">SUBSTITUTE(SUBSTITUTE(_xlfn.SWITCH(AT126,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AT126), ".lo", ),"MNU_", "-MNU_")</f>
        <v>ITM_SUB</v>
      </c>
      <c r="BG126" s="82"/>
      <c r="BI126" s="83" t="s">
        <v>663</v>
      </c>
      <c r="BR126" s="1" t="s">
        <v>267</v>
      </c>
      <c r="BS126" s="1" t="s">
        <v>490</v>
      </c>
      <c r="BT126" s="1" t="s">
        <v>496</v>
      </c>
      <c r="BU126" s="1" t="s">
        <v>268</v>
      </c>
      <c r="BV126" s="1" t="s">
        <v>254</v>
      </c>
      <c r="BW126" s="1" t="s">
        <v>268</v>
      </c>
      <c r="BX126" s="1" t="s">
        <v>617</v>
      </c>
      <c r="BY126" s="1" t="s">
        <v>267</v>
      </c>
    </row>
    <row r="127" spans="24:77" ht="21">
      <c r="X127" s="168" t="str">
        <f t="shared" si="39"/>
        <v>WP43</v>
      </c>
      <c r="Y127" s="148">
        <v>7</v>
      </c>
      <c r="Z127" s="148">
        <v>2</v>
      </c>
      <c r="AA127" s="151" t="str">
        <f t="shared" si="15"/>
        <v>WP43.72</v>
      </c>
      <c r="AB127" s="156">
        <v>1</v>
      </c>
      <c r="AC127" s="157" t="s">
        <v>105</v>
      </c>
      <c r="AD127" s="158" t="s">
        <v>104</v>
      </c>
      <c r="AE127" s="3"/>
      <c r="AF127" s="54" t="s">
        <v>129</v>
      </c>
      <c r="AG127" s="85" t="b">
        <f t="shared" si="48"/>
        <v>0</v>
      </c>
      <c r="AH127" s="91">
        <f t="shared" si="40"/>
        <v>1</v>
      </c>
      <c r="AI127" s="92" t="str">
        <f t="shared" si="41"/>
        <v>Psi</v>
      </c>
      <c r="AJ127" s="93">
        <f t="shared" si="42"/>
        <v>1</v>
      </c>
      <c r="AK127" s="6"/>
      <c r="AL127" s="8" t="str">
        <f t="shared" si="43"/>
        <v>{72</v>
      </c>
      <c r="AM127" s="29" t="str">
        <f t="shared" si="44"/>
        <v>ITM_1</v>
      </c>
      <c r="AN127" s="29" t="str">
        <f t="shared" si="45"/>
        <v>MNU_ADV</v>
      </c>
      <c r="AO127" s="29" t="str">
        <f t="shared" si="46"/>
        <v>MNU_EQN</v>
      </c>
      <c r="AP127" s="48" t="str">
        <f>IF(NOT(ISNA(MATCH(AM127,Lookups!E:E,))),VLOOKUP(AM127,Lookups!E:F,2,0),
IF(NOT(ISNA(MATCH(AN127,Lookups!E:E,))),VLOOKUP(AN127,Lookups!E:F,2,0),
IF(NOT(ISNA(MATCH(AO127,Lookups!E:E,))),VLOOKUP(AO127,Lookups!E:F,2,0),"ITM_NULL")))</f>
        <v>ITM_1</v>
      </c>
      <c r="AQ127" s="30" t="str">
        <f t="shared" si="47"/>
        <v>ITM_W</v>
      </c>
      <c r="AR127" s="134" t="s">
        <v>259</v>
      </c>
      <c r="AS127" s="121" t="s">
        <v>618</v>
      </c>
      <c r="AT127" s="116" t="s">
        <v>259</v>
      </c>
      <c r="AW127" s="14" t="str">
        <f t="shared" si="49"/>
        <v>{72</v>
      </c>
      <c r="AX127" s="196" t="str" cm="1">
        <f t="array" ref="AX127">SUBSTITUTE(SUBSTITUTE(_xlfn.SWITCH(AM127,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AM127), ".lo", ),"MNU_", "-MNU_")</f>
        <v>ITM_1</v>
      </c>
      <c r="AY127" s="196" t="str" cm="1">
        <f t="array" ref="AY127">SUBSTITUTE(SUBSTITUTE(_xlfn.SWITCH(AN127,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AN127), ".lo", ),"MNU_", "-MNU_")</f>
        <v>-MNU_ADV</v>
      </c>
      <c r="AZ127" s="196" t="str" cm="1">
        <f t="array" ref="AZ127">SUBSTITUTE(SUBSTITUTE(_xlfn.SWITCH(AO127,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AO127), ".lo", ),"MNU_", "-MNU_")</f>
        <v>-MNU_EQN</v>
      </c>
      <c r="BA127" s="215" t="str" cm="1">
        <f t="array" ref="BA127">SUBSTITUTE(SUBSTITUTE(_xlfn.SWITCH(AP127,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AP127), ".lo", ),"MNU_", "-MNU_")</f>
        <v>ITM_1</v>
      </c>
      <c r="BB127" s="196" t="str" cm="1">
        <f t="array" ref="BB127">SUBSTITUTE(SUBSTITUTE(_xlfn.SWITCH(AQ127,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AQ127), ".lo", ),"MNU_", "-MNU_")</f>
        <v>ITM_W</v>
      </c>
      <c r="BC127" s="196" t="str" cm="1">
        <f t="array" ref="BC127">SUBSTITUTE(SUBSTITUTE(_xlfn.SWITCH(AR127,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AR127), ".lo", ),"MNU_", "-MNU_")</f>
        <v>ITM_1</v>
      </c>
      <c r="BD127" s="196" t="str" cm="1">
        <f t="array" ref="BD127">SUBSTITUTE(SUBSTITUTE(_xlfn.SWITCH(AS127,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AS127), ".lo", ),"MNU_", "-MNU_")</f>
        <v>ITM_PSI</v>
      </c>
      <c r="BE127" s="196" t="str" cm="1">
        <f t="array" ref="BE127">SUBSTITUTE(SUBSTITUTE(_xlfn.SWITCH(AT127,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AT127), ".lo", ),"MNU_", "-MNU_")</f>
        <v>ITM_1</v>
      </c>
      <c r="BG127" s="82"/>
      <c r="BI127" s="83" t="s">
        <v>548</v>
      </c>
      <c r="BR127" s="1" t="s">
        <v>259</v>
      </c>
      <c r="BS127" s="1" t="s">
        <v>513</v>
      </c>
      <c r="BT127" s="1" t="s">
        <v>483</v>
      </c>
      <c r="BU127" s="1" t="s">
        <v>259</v>
      </c>
      <c r="BV127" s="1" t="s">
        <v>257</v>
      </c>
      <c r="BW127" s="1" t="s">
        <v>259</v>
      </c>
      <c r="BX127" s="1" t="s">
        <v>618</v>
      </c>
      <c r="BY127" s="1" t="s">
        <v>259</v>
      </c>
    </row>
    <row r="128" spans="24:77" ht="21">
      <c r="X128" s="168" t="str">
        <f t="shared" si="39"/>
        <v>WP43</v>
      </c>
      <c r="Y128" s="148">
        <v>7</v>
      </c>
      <c r="Z128" s="148">
        <v>3</v>
      </c>
      <c r="AA128" s="151" t="str">
        <f t="shared" si="15"/>
        <v>WP43.73</v>
      </c>
      <c r="AB128" s="156">
        <v>2</v>
      </c>
      <c r="AC128" s="157" t="s">
        <v>106</v>
      </c>
      <c r="AD128" s="158" t="s">
        <v>117</v>
      </c>
      <c r="AE128" s="3"/>
      <c r="AF128" s="54" t="s">
        <v>55</v>
      </c>
      <c r="AG128" s="85" t="b">
        <f t="shared" si="48"/>
        <v>0</v>
      </c>
      <c r="AH128" s="91">
        <f t="shared" si="40"/>
        <v>2</v>
      </c>
      <c r="AI128" s="92" t="str">
        <f t="shared" si="41"/>
        <v>Xi</v>
      </c>
      <c r="AJ128" s="93">
        <f t="shared" si="42"/>
        <v>2</v>
      </c>
      <c r="AK128" s="6"/>
      <c r="AL128" s="8" t="str">
        <f t="shared" si="43"/>
        <v>{73</v>
      </c>
      <c r="AM128" s="29" t="str">
        <f t="shared" si="44"/>
        <v>ITM_2</v>
      </c>
      <c r="AN128" s="29" t="str">
        <f t="shared" si="45"/>
        <v>MNU_MATX</v>
      </c>
      <c r="AO128" s="29" t="str">
        <f t="shared" si="46"/>
        <v>MNU_XFN</v>
      </c>
      <c r="AP128" s="48" t="str">
        <f>IF(NOT(ISNA(MATCH(AM128,Lookups!E:E,))),VLOOKUP(AM128,Lookups!E:F,2,0),
IF(NOT(ISNA(MATCH(AN128,Lookups!E:E,))),VLOOKUP(AN128,Lookups!E:F,2,0),
IF(NOT(ISNA(MATCH(AO128,Lookups!E:E,))),VLOOKUP(AO128,Lookups!E:F,2,0),"ITM_NULL")))</f>
        <v>ITM_2</v>
      </c>
      <c r="AQ128" s="30" t="str">
        <f t="shared" si="47"/>
        <v>ITM_X</v>
      </c>
      <c r="AR128" s="134" t="s">
        <v>262</v>
      </c>
      <c r="AS128" s="121" t="s">
        <v>619</v>
      </c>
      <c r="AT128" s="116" t="s">
        <v>262</v>
      </c>
      <c r="AW128" s="14" t="str">
        <f t="shared" si="49"/>
        <v>{73</v>
      </c>
      <c r="AX128" s="196" t="str" cm="1">
        <f t="array" ref="AX128">SUBSTITUTE(SUBSTITUTE(_xlfn.SWITCH(AM128,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AM128), ".lo", ),"MNU_", "-MNU_")</f>
        <v>ITM_2</v>
      </c>
      <c r="AY128" s="196" t="str" cm="1">
        <f t="array" ref="AY128">SUBSTITUTE(SUBSTITUTE(_xlfn.SWITCH(AN128,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AN128), ".lo", ),"MNU_", "-MNU_")</f>
        <v>-MNU_MATX</v>
      </c>
      <c r="AZ128" s="196" t="str" cm="1">
        <f t="array" ref="AZ128">SUBSTITUTE(SUBSTITUTE(_xlfn.SWITCH(AO128,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AO128), ".lo", ),"MNU_", "-MNU_")</f>
        <v>-MNU_XFN</v>
      </c>
      <c r="BA128" s="215" t="str" cm="1">
        <f t="array" ref="BA128">SUBSTITUTE(SUBSTITUTE(_xlfn.SWITCH(AP128,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AP128), ".lo", ),"MNU_", "-MNU_")</f>
        <v>ITM_2</v>
      </c>
      <c r="BB128" s="196" t="str" cm="1">
        <f t="array" ref="BB128">SUBSTITUTE(SUBSTITUTE(_xlfn.SWITCH(AQ128,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AQ128), ".lo", ),"MNU_", "-MNU_")</f>
        <v>ITM_X</v>
      </c>
      <c r="BC128" s="196" t="str" cm="1">
        <f t="array" ref="BC128">SUBSTITUTE(SUBSTITUTE(_xlfn.SWITCH(AR128,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AR128), ".lo", ),"MNU_", "-MNU_")</f>
        <v>ITM_2</v>
      </c>
      <c r="BD128" s="196" t="str" cm="1">
        <f t="array" ref="BD128">SUBSTITUTE(SUBSTITUTE(_xlfn.SWITCH(AS128,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AS128), ".lo", ),"MNU_", "-MNU_")</f>
        <v>ITM_XI</v>
      </c>
      <c r="BE128" s="196" t="str" cm="1">
        <f t="array" ref="BE128">SUBSTITUTE(SUBSTITUTE(_xlfn.SWITCH(AT128,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AT128), ".lo", ),"MNU_", "-MNU_")</f>
        <v>ITM_2</v>
      </c>
      <c r="BG128" s="82"/>
      <c r="BI128" s="83" t="s">
        <v>549</v>
      </c>
      <c r="BR128" s="1" t="s">
        <v>262</v>
      </c>
      <c r="BS128" s="1" t="s">
        <v>493</v>
      </c>
      <c r="BT128" s="1" t="s">
        <v>510</v>
      </c>
      <c r="BU128" s="1" t="s">
        <v>262</v>
      </c>
      <c r="BV128" s="1" t="s">
        <v>261</v>
      </c>
      <c r="BW128" s="1" t="s">
        <v>262</v>
      </c>
      <c r="BX128" s="1" t="s">
        <v>619</v>
      </c>
      <c r="BY128" s="1" t="s">
        <v>262</v>
      </c>
    </row>
    <row r="129" spans="24:77" ht="21">
      <c r="X129" s="168" t="str">
        <f t="shared" si="39"/>
        <v>WP43</v>
      </c>
      <c r="Y129" s="148">
        <v>7</v>
      </c>
      <c r="Z129" s="148">
        <v>4</v>
      </c>
      <c r="AA129" s="151" t="str">
        <f t="shared" si="15"/>
        <v>WP43.74</v>
      </c>
      <c r="AB129" s="156">
        <v>3</v>
      </c>
      <c r="AC129" s="157" t="s">
        <v>65</v>
      </c>
      <c r="AD129" s="158" t="s">
        <v>116</v>
      </c>
      <c r="AE129" s="3"/>
      <c r="AF129" s="54" t="s">
        <v>56</v>
      </c>
      <c r="AG129" s="85" t="b">
        <f t="shared" si="48"/>
        <v>0</v>
      </c>
      <c r="AH129" s="91">
        <f t="shared" si="40"/>
        <v>3</v>
      </c>
      <c r="AI129" s="92" t="str">
        <f t="shared" si="41"/>
        <v>Upsilon</v>
      </c>
      <c r="AJ129" s="93">
        <f t="shared" si="42"/>
        <v>3</v>
      </c>
      <c r="AK129" s="6"/>
      <c r="AL129" s="8" t="str">
        <f t="shared" si="43"/>
        <v>{74</v>
      </c>
      <c r="AM129" s="29" t="str">
        <f t="shared" si="44"/>
        <v>ITM_3</v>
      </c>
      <c r="AN129" s="29" t="str">
        <f t="shared" si="45"/>
        <v>ITM_CONSTpi</v>
      </c>
      <c r="AO129" s="29" t="str">
        <f t="shared" si="46"/>
        <v>MNU_CONST</v>
      </c>
      <c r="AP129" s="48" t="str">
        <f>IF(NOT(ISNA(MATCH(AM129,Lookups!E:E,))),VLOOKUP(AM129,Lookups!E:F,2,0),
IF(NOT(ISNA(MATCH(AN129,Lookups!E:E,))),VLOOKUP(AN129,Lookups!E:F,2,0),
IF(NOT(ISNA(MATCH(AO129,Lookups!E:E,))),VLOOKUP(AO129,Lookups!E:F,2,0),"ITM_NULL")))</f>
        <v>ITM_3</v>
      </c>
      <c r="AQ129" s="30" t="str">
        <f t="shared" si="47"/>
        <v>ITM_Y</v>
      </c>
      <c r="AR129" s="134" t="s">
        <v>265</v>
      </c>
      <c r="AS129" s="121" t="s">
        <v>620</v>
      </c>
      <c r="AT129" s="116" t="s">
        <v>265</v>
      </c>
      <c r="AW129" s="14" t="str">
        <f t="shared" si="49"/>
        <v>{74</v>
      </c>
      <c r="AX129" s="196" t="str" cm="1">
        <f t="array" ref="AX129">SUBSTITUTE(SUBSTITUTE(_xlfn.SWITCH(AM129,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AM129), ".lo", ),"MNU_", "-MNU_")</f>
        <v>ITM_3</v>
      </c>
      <c r="AY129" s="196" t="str" cm="1">
        <f t="array" ref="AY129">SUBSTITUTE(SUBSTITUTE(_xlfn.SWITCH(AN129,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AN129), ".lo", ),"MNU_", "-MNU_")</f>
        <v>ITM_CONSTpi</v>
      </c>
      <c r="AZ129" s="196" t="str" cm="1">
        <f t="array" ref="AZ129">SUBSTITUTE(SUBSTITUTE(_xlfn.SWITCH(AO129,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AO129), ".lo", ),"MNU_", "-MNU_")</f>
        <v>-MNU_CONST</v>
      </c>
      <c r="BA129" s="215" t="str" cm="1">
        <f t="array" ref="BA129">SUBSTITUTE(SUBSTITUTE(_xlfn.SWITCH(AP129,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AP129), ".lo", ),"MNU_", "-MNU_")</f>
        <v>ITM_3</v>
      </c>
      <c r="BB129" s="196" t="str" cm="1">
        <f t="array" ref="BB129">SUBSTITUTE(SUBSTITUTE(_xlfn.SWITCH(AQ129,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AQ129), ".lo", ),"MNU_", "-MNU_")</f>
        <v>ITM_Y</v>
      </c>
      <c r="BC129" s="196" t="str" cm="1">
        <f t="array" ref="BC129">SUBSTITUTE(SUBSTITUTE(_xlfn.SWITCH(AR129,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AR129), ".lo", ),"MNU_", "-MNU_")</f>
        <v>ITM_3</v>
      </c>
      <c r="BD129" s="196" t="str" cm="1">
        <f t="array" ref="BD129">SUBSTITUTE(SUBSTITUTE(_xlfn.SWITCH(AS129,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AS129), ".lo", ),"MNU_", "-MNU_")</f>
        <v>ITM_UPSILON</v>
      </c>
      <c r="BE129" s="196" t="str" cm="1">
        <f t="array" ref="BE129">SUBSTITUTE(SUBSTITUTE(_xlfn.SWITCH(AT129,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AT129), ".lo", ),"MNU_", "-MNU_")</f>
        <v>ITM_3</v>
      </c>
      <c r="BG129" s="82"/>
      <c r="BI129" s="83" t="s">
        <v>550</v>
      </c>
      <c r="BR129" s="1" t="s">
        <v>265</v>
      </c>
      <c r="BS129" s="1" t="s">
        <v>191</v>
      </c>
      <c r="BT129" s="1" t="s">
        <v>479</v>
      </c>
      <c r="BU129" s="1" t="s">
        <v>265</v>
      </c>
      <c r="BV129" s="1" t="s">
        <v>264</v>
      </c>
      <c r="BW129" s="1" t="s">
        <v>265</v>
      </c>
      <c r="BX129" s="1" t="s">
        <v>620</v>
      </c>
      <c r="BY129" s="1" t="s">
        <v>265</v>
      </c>
    </row>
    <row r="130" spans="24:77" ht="21">
      <c r="X130" s="168" t="str">
        <f t="shared" si="39"/>
        <v>WP43</v>
      </c>
      <c r="Y130" s="148">
        <v>7</v>
      </c>
      <c r="Z130" s="148">
        <v>5</v>
      </c>
      <c r="AA130" s="151" t="str">
        <f t="shared" si="15"/>
        <v>WP43.75</v>
      </c>
      <c r="AB130" s="156" t="s">
        <v>19</v>
      </c>
      <c r="AC130" s="157" t="s">
        <v>78</v>
      </c>
      <c r="AD130" s="158" t="s">
        <v>330</v>
      </c>
      <c r="AE130" s="3"/>
      <c r="AF130" s="51" t="s">
        <v>19</v>
      </c>
      <c r="AG130" s="85" t="b">
        <f t="shared" si="48"/>
        <v>0</v>
      </c>
      <c r="AH130" s="91" t="str">
        <f t="shared" si="40"/>
        <v>Scroll Dn</v>
      </c>
      <c r="AI130" s="92" t="str">
        <f t="shared" si="41"/>
        <v>CF</v>
      </c>
      <c r="AJ130" s="93" t="str">
        <f t="shared" si="42"/>
        <v>Dn</v>
      </c>
      <c r="AK130" s="6"/>
      <c r="AL130" s="8" t="str">
        <f t="shared" si="43"/>
        <v>{75</v>
      </c>
      <c r="AM130" s="29" t="str">
        <f t="shared" si="44"/>
        <v>ITM_DOWN1</v>
      </c>
      <c r="AN130" s="29" t="str">
        <f t="shared" si="45"/>
        <v>ITM_SST</v>
      </c>
      <c r="AO130" s="29" t="str">
        <f t="shared" si="46"/>
        <v>ITM_CF</v>
      </c>
      <c r="AP130" s="48" t="str">
        <f>IF(NOT(ISNA(MATCH(AM130,Lookups!E:E,))),VLOOKUP(AM130,Lookups!E:F,2,0),
IF(NOT(ISNA(MATCH(AN130,Lookups!E:E,))),VLOOKUP(AN130,Lookups!E:F,2,0),
IF(NOT(ISNA(MATCH(AO130,Lookups!E:E,))),VLOOKUP(AO130,Lookups!E:F,2,0),"ITM_NULL")))</f>
        <v>ITM_DOWN1</v>
      </c>
      <c r="AQ130" s="30" t="str">
        <f t="shared" si="47"/>
        <v>ITM_DOWN1</v>
      </c>
      <c r="AR130" s="120" t="s">
        <v>245</v>
      </c>
      <c r="AS130" s="121" t="s">
        <v>592</v>
      </c>
      <c r="AT130" s="116" t="s">
        <v>244</v>
      </c>
      <c r="AW130" s="14" t="str">
        <f t="shared" si="49"/>
        <v>{75</v>
      </c>
      <c r="AX130" s="196" t="str" cm="1">
        <f t="array" ref="AX130">SUBSTITUTE(SUBSTITUTE(_xlfn.SWITCH(AM130,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AM130), ".lo", ),"MNU_", "-MNU_")</f>
        <v>ITM_DOWN1</v>
      </c>
      <c r="AY130" s="196" t="str" cm="1">
        <f t="array" ref="AY130">SUBSTITUTE(SUBSTITUTE(_xlfn.SWITCH(AN130,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AN130), ".lo", ),"MNU_", "-MNU_")</f>
        <v>ITM_SST</v>
      </c>
      <c r="AZ130" s="196" t="str" cm="1">
        <f t="array" ref="AZ130">SUBSTITUTE(SUBSTITUTE(_xlfn.SWITCH(AO130,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AO130), ".lo", ),"MNU_", "-MNU_")</f>
        <v>ITM_CF</v>
      </c>
      <c r="BA130" s="215" t="str" cm="1">
        <f t="array" ref="BA130">SUBSTITUTE(SUBSTITUTE(_xlfn.SWITCH(AP130,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AP130), ".lo", ),"MNU_", "-MNU_")</f>
        <v>ITM_DOWN1</v>
      </c>
      <c r="BB130" s="196" t="str" cm="1">
        <f t="array" ref="BB130">SUBSTITUTE(SUBSTITUTE(_xlfn.SWITCH(AQ130,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AQ130), ".lo", ),"MNU_", "-MNU_")</f>
        <v>ITM_DOWN1</v>
      </c>
      <c r="BC130" s="196" t="str" cm="1">
        <f t="array" ref="BC130">SUBSTITUTE(SUBSTITUTE(_xlfn.SWITCH(AR130,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AR130), ".lo", ),"MNU_", "-MNU_")</f>
        <v>ITM_SST</v>
      </c>
      <c r="BD130" s="196" t="str" cm="1">
        <f t="array" ref="BD130">SUBSTITUTE(SUBSTITUTE(_xlfn.SWITCH(AS130,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AS130), ".lo", ),"MNU_", "-MNU_")</f>
        <v>ITM_CF</v>
      </c>
      <c r="BE130" s="196" t="str" cm="1">
        <f t="array" ref="BE130">SUBSTITUTE(SUBSTITUTE(_xlfn.SWITCH(AT130,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AT130), ".lo", ),"MNU_", "-MNU_")</f>
        <v>ITM_DOWN1</v>
      </c>
      <c r="BG130" s="82"/>
      <c r="BI130" s="83" t="s">
        <v>551</v>
      </c>
      <c r="BR130" s="1" t="s">
        <v>244</v>
      </c>
      <c r="BS130" s="1" t="s">
        <v>245</v>
      </c>
      <c r="BT130" s="1" t="s">
        <v>592</v>
      </c>
      <c r="BU130" s="1" t="s">
        <v>244</v>
      </c>
      <c r="BV130" s="1" t="s">
        <v>244</v>
      </c>
      <c r="BW130" s="1" t="s">
        <v>245</v>
      </c>
      <c r="BX130" s="1" t="s">
        <v>592</v>
      </c>
      <c r="BY130" s="1" t="s">
        <v>244</v>
      </c>
    </row>
    <row r="131" spans="24:77" ht="21">
      <c r="X131" s="168" t="str">
        <f t="shared" si="39"/>
        <v>WP43</v>
      </c>
      <c r="Y131" s="145">
        <v>8</v>
      </c>
      <c r="Z131" s="145">
        <v>1</v>
      </c>
      <c r="AA131" s="151" t="str">
        <f t="shared" si="15"/>
        <v>WP43.81</v>
      </c>
      <c r="AB131" s="156" t="s">
        <v>1</v>
      </c>
      <c r="AC131" s="157" t="s">
        <v>124</v>
      </c>
      <c r="AD131" s="158" t="s">
        <v>125</v>
      </c>
      <c r="AE131" s="3"/>
      <c r="AF131" s="54" t="s">
        <v>57</v>
      </c>
      <c r="AG131" s="85" t="b">
        <f t="shared" si="48"/>
        <v>0</v>
      </c>
      <c r="AH131" s="91" t="str">
        <f t="shared" si="40"/>
        <v>+</v>
      </c>
      <c r="AI131" s="92" t="str">
        <f t="shared" si="41"/>
        <v>Zeta</v>
      </c>
      <c r="AJ131" s="93" t="str">
        <f t="shared" si="42"/>
        <v>+</v>
      </c>
      <c r="AK131" s="6"/>
      <c r="AL131" s="8" t="str">
        <f t="shared" si="43"/>
        <v>{81</v>
      </c>
      <c r="AM131" s="29" t="str">
        <f t="shared" si="44"/>
        <v>ITM_ADD</v>
      </c>
      <c r="AN131" s="29" t="str">
        <f t="shared" si="45"/>
        <v>MNU_LOOP</v>
      </c>
      <c r="AO131" s="29" t="str">
        <f t="shared" si="46"/>
        <v>MNU_TEST</v>
      </c>
      <c r="AP131" s="48" t="str">
        <f>IF(NOT(ISNA(MATCH(AM131,Lookups!E:E,))),VLOOKUP(AM131,Lookups!E:F,2,0),
IF(NOT(ISNA(MATCH(AN131,Lookups!E:E,))),VLOOKUP(AN131,Lookups!E:F,2,0),
IF(NOT(ISNA(MATCH(AO131,Lookups!E:E,))),VLOOKUP(AO131,Lookups!E:F,2,0),"ITM_NULL")))</f>
        <v>ITM_PLUS</v>
      </c>
      <c r="AQ131" s="30" t="str">
        <f t="shared" si="47"/>
        <v>ITM_Z</v>
      </c>
      <c r="AR131" s="120" t="s">
        <v>285</v>
      </c>
      <c r="AS131" s="121" t="s">
        <v>621</v>
      </c>
      <c r="AT131" s="116" t="s">
        <v>284</v>
      </c>
      <c r="AW131" s="14" t="str">
        <f t="shared" si="49"/>
        <v>{81</v>
      </c>
      <c r="AX131" s="196" t="str" cm="1">
        <f t="array" ref="AX131">SUBSTITUTE(SUBSTITUTE(_xlfn.SWITCH(AM131,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AM131), ".lo", ),"MNU_", "-MNU_")</f>
        <v>ITM_ADD</v>
      </c>
      <c r="AY131" s="196" t="str" cm="1">
        <f t="array" ref="AY131">SUBSTITUTE(SUBSTITUTE(_xlfn.SWITCH(AN131,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AN131), ".lo", ),"MNU_", "-MNU_")</f>
        <v>-MNU_LOOP</v>
      </c>
      <c r="AZ131" s="196" t="str" cm="1">
        <f t="array" ref="AZ131">SUBSTITUTE(SUBSTITUTE(_xlfn.SWITCH(AO131,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AO131), ".lo", ),"MNU_", "-MNU_")</f>
        <v>-MNU_TEST</v>
      </c>
      <c r="BA131" s="215" t="str" cm="1">
        <f t="array" ref="BA131">SUBSTITUTE(SUBSTITUTE(_xlfn.SWITCH(AP131,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AP131), ".lo", ),"MNU_", "-MNU_")</f>
        <v>ITM_PLUS</v>
      </c>
      <c r="BB131" s="196" t="str" cm="1">
        <f t="array" ref="BB131">SUBSTITUTE(SUBSTITUTE(_xlfn.SWITCH(AQ131,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AQ131), ".lo", ),"MNU_", "-MNU_")</f>
        <v>ITM_Z</v>
      </c>
      <c r="BC131" s="196" t="str" cm="1">
        <f t="array" ref="BC131">SUBSTITUTE(SUBSTITUTE(_xlfn.SWITCH(AR131,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AR131), ".lo", ),"MNU_", "-MNU_")</f>
        <v>ITM_PLUS</v>
      </c>
      <c r="BD131" s="196" t="str" cm="1">
        <f t="array" ref="BD131">SUBSTITUTE(SUBSTITUTE(_xlfn.SWITCH(AS131,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AS131), ".lo", ),"MNU_", "-MNU_")</f>
        <v>ITM_ZETA</v>
      </c>
      <c r="BE131" s="196" t="str" cm="1">
        <f t="array" ref="BE131">SUBSTITUTE(SUBSTITUTE(_xlfn.SWITCH(AT131,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AT131), ".lo", ),"MNU_", "-MNU_")</f>
        <v>ITM_ADD</v>
      </c>
      <c r="BG131" s="82"/>
      <c r="BI131" s="83" t="s">
        <v>552</v>
      </c>
      <c r="BR131" s="1" t="s">
        <v>284</v>
      </c>
      <c r="BS131" s="1" t="s">
        <v>492</v>
      </c>
      <c r="BT131" s="1" t="s">
        <v>505</v>
      </c>
      <c r="BU131" s="1" t="s">
        <v>285</v>
      </c>
      <c r="BV131" s="1" t="s">
        <v>266</v>
      </c>
      <c r="BW131" s="1" t="s">
        <v>285</v>
      </c>
      <c r="BX131" s="1" t="s">
        <v>621</v>
      </c>
      <c r="BY131" s="1" t="s">
        <v>284</v>
      </c>
    </row>
    <row r="132" spans="24:77" ht="21">
      <c r="X132" s="168" t="str">
        <f t="shared" si="39"/>
        <v>WP43</v>
      </c>
      <c r="Y132" s="148">
        <v>8</v>
      </c>
      <c r="Z132" s="148">
        <v>2</v>
      </c>
      <c r="AA132" s="151" t="str">
        <f t="shared" ref="AA132:AA150" si="50">X132&amp;"."&amp;Y132&amp;Z132</f>
        <v>WP43.82</v>
      </c>
      <c r="AB132" s="156">
        <v>0</v>
      </c>
      <c r="AC132" s="157" t="s">
        <v>128</v>
      </c>
      <c r="AD132" s="158" t="s">
        <v>331</v>
      </c>
      <c r="AE132" s="3"/>
      <c r="AF132" s="55" t="s">
        <v>291</v>
      </c>
      <c r="AG132" s="85" t="b">
        <f t="shared" si="48"/>
        <v>0</v>
      </c>
      <c r="AH132" s="91">
        <f t="shared" si="40"/>
        <v>0</v>
      </c>
      <c r="AI132" s="92" t="str">
        <f t="shared" si="41"/>
        <v>&lt;printer&gt;</v>
      </c>
      <c r="AJ132" s="93">
        <f t="shared" si="42"/>
        <v>0</v>
      </c>
      <c r="AK132" s="6"/>
      <c r="AL132" s="8" t="str">
        <f t="shared" si="43"/>
        <v>{82</v>
      </c>
      <c r="AM132" s="29" t="str">
        <f t="shared" si="44"/>
        <v>ITM_0</v>
      </c>
      <c r="AN132" s="29" t="str">
        <f t="shared" si="45"/>
        <v>MNU_IO</v>
      </c>
      <c r="AO132" s="29" t="str">
        <f t="shared" si="46"/>
        <v>MNU_PRINT</v>
      </c>
      <c r="AP132" s="48" t="str">
        <f>IF(NOT(ISNA(MATCH(AM132,Lookups!E:E,))),VLOOKUP(AM132,Lookups!E:F,2,0),
IF(NOT(ISNA(MATCH(AN132,Lookups!E:E,))),VLOOKUP(AN132,Lookups!E:F,2,0),
IF(NOT(ISNA(MATCH(AO132,Lookups!E:E,))),VLOOKUP(AO132,Lookups!E:F,2,0),"ITM_NULL")))</f>
        <v>ITM_0</v>
      </c>
      <c r="AQ132" s="30" t="str">
        <f t="shared" si="47"/>
        <v>ITM_QUESTION_MARK</v>
      </c>
      <c r="AR132" s="120" t="s">
        <v>273</v>
      </c>
      <c r="AS132" s="121" t="s">
        <v>622</v>
      </c>
      <c r="AT132" s="116" t="s">
        <v>273</v>
      </c>
      <c r="AW132" s="14" t="str">
        <f t="shared" si="49"/>
        <v>{82</v>
      </c>
      <c r="AX132" s="196" t="str" cm="1">
        <f t="array" ref="AX132">SUBSTITUTE(SUBSTITUTE(_xlfn.SWITCH(AM132,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AM132), ".lo", ),"MNU_", "-MNU_")</f>
        <v>ITM_0</v>
      </c>
      <c r="AY132" s="196" t="str" cm="1">
        <f t="array" ref="AY132">SUBSTITUTE(SUBSTITUTE(_xlfn.SWITCH(AN132,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AN132), ".lo", ),"MNU_", "-MNU_")</f>
        <v>-MNU_IO</v>
      </c>
      <c r="AZ132" s="196" t="str" cm="1">
        <f t="array" ref="AZ132">SUBSTITUTE(SUBSTITUTE(_xlfn.SWITCH(AO132,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AO132), ".lo", ),"MNU_", "-MNU_")</f>
        <v>-MNU_PRINT</v>
      </c>
      <c r="BA132" s="215" t="str" cm="1">
        <f t="array" ref="BA132">SUBSTITUTE(SUBSTITUTE(_xlfn.SWITCH(AP132,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AP132), ".lo", ),"MNU_", "-MNU_")</f>
        <v>ITM_0</v>
      </c>
      <c r="BB132" s="196" t="str" cm="1">
        <f t="array" ref="BB132">SUBSTITUTE(SUBSTITUTE(_xlfn.SWITCH(AQ132,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AQ132), ".lo", ),"MNU_", "-MNU_")</f>
        <v>ITM_QUESTION_MARK</v>
      </c>
      <c r="BC132" s="196" t="str" cm="1">
        <f t="array" ref="BC132">SUBSTITUTE(SUBSTITUTE(_xlfn.SWITCH(AR132,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AR132), ".lo", ),"MNU_", "-MNU_")</f>
        <v>ITM_0</v>
      </c>
      <c r="BD132" s="196" t="str" cm="1">
        <f t="array" ref="BD132">SUBSTITUTE(SUBSTITUTE(_xlfn.SWITCH(AS132,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AS132), ".lo", ),"MNU_", "-MNU_")</f>
        <v>ITM_PRINTER</v>
      </c>
      <c r="BE132" s="196" t="str" cm="1">
        <f t="array" ref="BE132">SUBSTITUTE(SUBSTITUTE(_xlfn.SWITCH(AT132,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AT132), ".lo", ),"MNU_", "-MNU_")</f>
        <v>ITM_0</v>
      </c>
      <c r="BG132" s="82"/>
      <c r="BI132" s="83" t="s">
        <v>553</v>
      </c>
      <c r="BR132" s="1" t="s">
        <v>273</v>
      </c>
      <c r="BS132" s="1" t="s">
        <v>488</v>
      </c>
      <c r="BT132" s="1" t="s">
        <v>498</v>
      </c>
      <c r="BU132" s="1" t="s">
        <v>273</v>
      </c>
      <c r="BV132" s="1" t="s">
        <v>282</v>
      </c>
      <c r="BW132" s="1" t="s">
        <v>273</v>
      </c>
      <c r="BX132" s="1" t="s">
        <v>622</v>
      </c>
      <c r="BY132" s="1" t="s">
        <v>273</v>
      </c>
    </row>
    <row r="133" spans="24:77" ht="21">
      <c r="X133" s="168" t="str">
        <f t="shared" si="39"/>
        <v>WP43</v>
      </c>
      <c r="Y133" s="148">
        <v>8</v>
      </c>
      <c r="Z133" s="148">
        <v>3</v>
      </c>
      <c r="AA133" s="151" t="str">
        <f t="shared" si="50"/>
        <v>WP43.83</v>
      </c>
      <c r="AB133" s="156" t="s">
        <v>658</v>
      </c>
      <c r="AC133" s="157" t="s">
        <v>86</v>
      </c>
      <c r="AD133" s="158" t="s">
        <v>126</v>
      </c>
      <c r="AE133" s="3"/>
      <c r="AF133" s="54" t="s">
        <v>59</v>
      </c>
      <c r="AG133" s="85" t="b">
        <f t="shared" si="48"/>
        <v>0</v>
      </c>
      <c r="AH133" s="91" t="str">
        <f t="shared" si="40"/>
        <v>.</v>
      </c>
      <c r="AI133" s="92" t="str">
        <f t="shared" si="41"/>
        <v>[ aDOT ]</v>
      </c>
      <c r="AJ133" s="93" t="str">
        <f t="shared" si="42"/>
        <v>.</v>
      </c>
      <c r="AK133" s="6"/>
      <c r="AL133" s="8" t="str">
        <f t="shared" si="43"/>
        <v>{83</v>
      </c>
      <c r="AM133" s="29" t="str">
        <f t="shared" si="44"/>
        <v>DOCU_ITM_RADIX</v>
      </c>
      <c r="AN133" s="29" t="str">
        <f t="shared" si="45"/>
        <v>ITM_SHOW</v>
      </c>
      <c r="AO133" s="29" t="str">
        <f t="shared" si="46"/>
        <v>MNU_INFO</v>
      </c>
      <c r="AP133" s="48" t="str">
        <f>IF(NOT(ISNA(MATCH(AM133,Lookups!E:E,))),VLOOKUP(AM133,Lookups!E:F,2,0),
IF(NOT(ISNA(MATCH(AN133,Lookups!E:E,))),VLOOKUP(AN133,Lookups!E:F,2,0),
IF(NOT(ISNA(MATCH(AO133,Lookups!E:E,))),VLOOKUP(AO133,Lookups!E:F,2,0),"ITM_NULL")))</f>
        <v>ITM_PERIOD</v>
      </c>
      <c r="AQ133" s="30" t="str">
        <f t="shared" si="47"/>
        <v>ITM_COMMA</v>
      </c>
      <c r="AR133" s="120" t="s">
        <v>277</v>
      </c>
      <c r="AS133" s="121" t="s">
        <v>623</v>
      </c>
      <c r="AT133" s="116" t="s">
        <v>277</v>
      </c>
      <c r="AW133" s="14" t="str">
        <f t="shared" si="49"/>
        <v>{83</v>
      </c>
      <c r="AX133" s="196" t="str" cm="1">
        <f t="array" ref="AX133">SUBSTITUTE(SUBSTITUTE(_xlfn.SWITCH(AM133,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AM133), ".lo", ),"MNU_", "-MNU_")</f>
        <v>ITM_PERIOD</v>
      </c>
      <c r="AY133" s="196" t="str" cm="1">
        <f t="array" ref="AY133">SUBSTITUTE(SUBSTITUTE(_xlfn.SWITCH(AN133,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AN133), ".lo", ),"MNU_", "-MNU_")</f>
        <v>ITM_SHOW</v>
      </c>
      <c r="AZ133" s="196" t="str" cm="1">
        <f t="array" ref="AZ133">SUBSTITUTE(SUBSTITUTE(_xlfn.SWITCH(AO133,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AO133), ".lo", ),"MNU_", "-MNU_")</f>
        <v>-MNU_INFO</v>
      </c>
      <c r="BA133" s="215" t="str" cm="1">
        <f t="array" ref="BA133">SUBSTITUTE(SUBSTITUTE(_xlfn.SWITCH(AP133,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AP133), ".lo", ),"MNU_", "-MNU_")</f>
        <v>ITM_PERIOD</v>
      </c>
      <c r="BB133" s="196" t="str" cm="1">
        <f t="array" ref="BB133">SUBSTITUTE(SUBSTITUTE(_xlfn.SWITCH(AQ133,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AQ133), ".lo", ),"MNU_", "-MNU_")</f>
        <v>ITM_COMMA</v>
      </c>
      <c r="BC133" s="196" t="str" cm="1">
        <f t="array" ref="BC133">SUBSTITUTE(SUBSTITUTE(_xlfn.SWITCH(AR133,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AR133), ".lo", ),"MNU_", "-MNU_")</f>
        <v>ITM_PERIOD</v>
      </c>
      <c r="BD133" s="196" t="str" cm="1">
        <f t="array" ref="BD133">SUBSTITUTE(SUBSTITUTE(_xlfn.SWITCH(AS133,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AS133), ".lo", ),"MNU_", "-MNU_")</f>
        <v>-MNU_ALPHADOT</v>
      </c>
      <c r="BE133" s="196" t="str" cm="1">
        <f t="array" ref="BE133">SUBSTITUTE(SUBSTITUTE(_xlfn.SWITCH(AT133,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AT133), ".lo", ),"MNU_", "-MNU_")</f>
        <v>ITM_PERIOD</v>
      </c>
      <c r="BG133" s="82"/>
      <c r="BI133" s="83" t="s">
        <v>554</v>
      </c>
      <c r="BR133" s="1" t="s">
        <v>277</v>
      </c>
      <c r="BS133" s="1" t="s">
        <v>278</v>
      </c>
      <c r="BT133" s="1" t="s">
        <v>489</v>
      </c>
      <c r="BU133" s="1" t="s">
        <v>277</v>
      </c>
      <c r="BV133" s="1" t="s">
        <v>279</v>
      </c>
      <c r="BW133" s="1" t="s">
        <v>277</v>
      </c>
      <c r="BX133" s="1" t="s">
        <v>623</v>
      </c>
      <c r="BY133" s="1" t="s">
        <v>277</v>
      </c>
    </row>
    <row r="134" spans="24:77" ht="21">
      <c r="X134" s="168" t="str">
        <f t="shared" si="39"/>
        <v>WP43</v>
      </c>
      <c r="Y134" s="148">
        <v>8</v>
      </c>
      <c r="Z134" s="148">
        <v>4</v>
      </c>
      <c r="AA134" s="151" t="str">
        <f t="shared" si="50"/>
        <v>WP43.84</v>
      </c>
      <c r="AB134" s="156" t="s">
        <v>23</v>
      </c>
      <c r="AC134" s="157" t="s">
        <v>87</v>
      </c>
      <c r="AD134" s="158" t="s">
        <v>127</v>
      </c>
      <c r="AE134" s="3"/>
      <c r="AF134" s="54" t="s">
        <v>60</v>
      </c>
      <c r="AG134" s="85" t="b">
        <f t="shared" si="48"/>
        <v>0</v>
      </c>
      <c r="AH134" s="91" t="str">
        <f t="shared" si="40"/>
        <v xml:space="preserve"> </v>
      </c>
      <c r="AI134" s="92" t="str">
        <f t="shared" si="41"/>
        <v xml:space="preserve"> </v>
      </c>
      <c r="AJ134" s="93" t="str">
        <f t="shared" si="42"/>
        <v xml:space="preserve"> </v>
      </c>
      <c r="AK134" s="6"/>
      <c r="AL134" s="8" t="str">
        <f t="shared" si="43"/>
        <v>{84</v>
      </c>
      <c r="AM134" s="29" t="str">
        <f t="shared" si="44"/>
        <v>ITM_RS</v>
      </c>
      <c r="AN134" s="29" t="str">
        <f t="shared" si="45"/>
        <v>ITM_PR</v>
      </c>
      <c r="AO134" s="29" t="str">
        <f t="shared" si="46"/>
        <v>MNU_PFN</v>
      </c>
      <c r="AP134" s="48" t="str">
        <f>IF(NOT(ISNA(MATCH(AM134,Lookups!E:E,))),VLOOKUP(AM134,Lookups!E:F,2,0),
IF(NOT(ISNA(MATCH(AN134,Lookups!E:E,))),VLOOKUP(AN134,Lookups!E:F,2,0),
IF(NOT(ISNA(MATCH(AO134,Lookups!E:E,))),VLOOKUP(AO134,Lookups!E:F,2,0),"ITM_NULL")))</f>
        <v>ITM_NULL</v>
      </c>
      <c r="AQ134" s="30" t="str">
        <f t="shared" si="47"/>
        <v>ITM_SPACE</v>
      </c>
      <c r="AR134" s="120" t="s">
        <v>147</v>
      </c>
      <c r="AS134" s="121" t="s">
        <v>147</v>
      </c>
      <c r="AT134" s="116" t="s">
        <v>147</v>
      </c>
      <c r="AW134" s="14" t="str">
        <f t="shared" si="49"/>
        <v>{84</v>
      </c>
      <c r="AX134" s="196" t="str" cm="1">
        <f t="array" ref="AX134">SUBSTITUTE(SUBSTITUTE(_xlfn.SWITCH(AM134,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AM134), ".lo", ),"MNU_", "-MNU_")</f>
        <v>ITM_RS</v>
      </c>
      <c r="AY134" s="196" t="str" cm="1">
        <f t="array" ref="AY134">SUBSTITUTE(SUBSTITUTE(_xlfn.SWITCH(AN134,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AN134), ".lo", ),"MNU_", "-MNU_")</f>
        <v>ITM_PR</v>
      </c>
      <c r="AZ134" s="196" t="str" cm="1">
        <f t="array" ref="AZ134">SUBSTITUTE(SUBSTITUTE(_xlfn.SWITCH(AO134,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AO134), ".lo", ),"MNU_", "-MNU_")</f>
        <v>-MNU_PFN</v>
      </c>
      <c r="BA134" s="215" t="str" cm="1">
        <f t="array" ref="BA134">SUBSTITUTE(SUBSTITUTE(_xlfn.SWITCH(AP134,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AP134), ".lo", ),"MNU_", "-MNU_")</f>
        <v>ITM_NULL</v>
      </c>
      <c r="BB134" s="196" t="str" cm="1">
        <f t="array" ref="BB134">SUBSTITUTE(SUBSTITUTE(_xlfn.SWITCH(AQ134,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AQ134), ".lo", ),"MNU_", "-MNU_")</f>
        <v>ITM_SPACE</v>
      </c>
      <c r="BC134" s="196" t="str" cm="1">
        <f t="array" ref="BC134">SUBSTITUTE(SUBSTITUTE(_xlfn.SWITCH(AR134,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AR134), ".lo", ),"MNU_", "-MNU_")</f>
        <v>ITM_NULL</v>
      </c>
      <c r="BD134" s="196" t="str" cm="1">
        <f t="array" ref="BD134">SUBSTITUTE(SUBSTITUTE(_xlfn.SWITCH(AS134,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AS134), ".lo", ),"MNU_", "-MNU_")</f>
        <v>ITM_NULL</v>
      </c>
      <c r="BE134" s="196" t="str" cm="1">
        <f t="array" ref="BE134">SUBSTITUTE(SUBSTITUTE(_xlfn.SWITCH(AT134,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AT134), ".lo", ),"MNU_", "-MNU_")</f>
        <v>ITM_NULL</v>
      </c>
      <c r="BG134" s="82"/>
      <c r="BI134" s="83" t="s">
        <v>555</v>
      </c>
      <c r="BR134" s="1" t="s">
        <v>280</v>
      </c>
      <c r="BS134" s="1" t="s">
        <v>281</v>
      </c>
      <c r="BT134" s="1" t="s">
        <v>495</v>
      </c>
      <c r="BU134" s="1" t="s">
        <v>147</v>
      </c>
      <c r="BV134" s="1" t="s">
        <v>286</v>
      </c>
      <c r="BW134" s="1" t="s">
        <v>147</v>
      </c>
      <c r="BX134" s="1" t="s">
        <v>147</v>
      </c>
      <c r="BY134" s="1" t="s">
        <v>147</v>
      </c>
    </row>
    <row r="135" spans="24:77" ht="22" thickBot="1">
      <c r="X135" s="168" t="str">
        <f t="shared" si="39"/>
        <v>WP43</v>
      </c>
      <c r="Y135" s="148">
        <v>8</v>
      </c>
      <c r="Z135" s="148">
        <v>5</v>
      </c>
      <c r="AA135" s="151" t="str">
        <f t="shared" si="50"/>
        <v>WP43.85</v>
      </c>
      <c r="AB135" s="161" t="s">
        <v>21</v>
      </c>
      <c r="AC135" s="162" t="s">
        <v>114</v>
      </c>
      <c r="AD135" s="163" t="s">
        <v>82</v>
      </c>
      <c r="AE135" s="164"/>
      <c r="AF135" s="56" t="s">
        <v>21</v>
      </c>
      <c r="AG135" s="85" t="b">
        <f t="shared" si="48"/>
        <v>0</v>
      </c>
      <c r="AH135" s="94" t="str">
        <f t="shared" si="40"/>
        <v>[ CAT ]</v>
      </c>
      <c r="AI135" s="95" t="str">
        <f t="shared" si="41"/>
        <v>OFF</v>
      </c>
      <c r="AJ135" s="96" t="str">
        <f t="shared" si="42"/>
        <v>EXIT</v>
      </c>
      <c r="AK135" s="6"/>
      <c r="AL135" s="8" t="str">
        <f t="shared" si="43"/>
        <v>{85</v>
      </c>
      <c r="AM135" s="29" t="str">
        <f t="shared" si="44"/>
        <v>ITM_EXIT1</v>
      </c>
      <c r="AN135" s="29" t="str">
        <f t="shared" si="45"/>
        <v>MNU_CATALOG</v>
      </c>
      <c r="AO135" s="29" t="str">
        <f t="shared" si="46"/>
        <v>ITM_OFF</v>
      </c>
      <c r="AP135" s="48" t="str">
        <f>IF(NOT(ISNA(MATCH(AM135,Lookups!E:E,))),VLOOKUP(AM135,Lookups!E:F,2,0),
IF(NOT(ISNA(MATCH(AN135,Lookups!E:E,))),VLOOKUP(AN135,Lookups!E:F,2,0),
IF(NOT(ISNA(MATCH(AO135,Lookups!E:E,))),VLOOKUP(AO135,Lookups!E:F,2,0),"ITM_NULL")))</f>
        <v>ITM_EXIT1</v>
      </c>
      <c r="AQ135" s="30" t="str">
        <f t="shared" si="47"/>
        <v>ITM_EXIT1</v>
      </c>
      <c r="AR135" s="122" t="s">
        <v>476</v>
      </c>
      <c r="AS135" s="136" t="s">
        <v>271</v>
      </c>
      <c r="AT135" s="137" t="s">
        <v>270</v>
      </c>
      <c r="AW135" s="14" t="str">
        <f t="shared" si="49"/>
        <v>{85</v>
      </c>
      <c r="AX135" s="196" t="str" cm="1">
        <f t="array" ref="AX135">SUBSTITUTE(SUBSTITUTE(_xlfn.SWITCH(AM135,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AM135), ".lo", ),"MNU_", "-MNU_")</f>
        <v>ITM_EXIT1</v>
      </c>
      <c r="AY135" s="196" t="str" cm="1">
        <f t="array" ref="AY135">SUBSTITUTE(SUBSTITUTE(_xlfn.SWITCH(AN135,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AN135), ".lo", ),"MNU_", "-MNU_")</f>
        <v>-MNU_CATALOG</v>
      </c>
      <c r="AZ135" s="196" t="str" cm="1">
        <f t="array" ref="AZ135">SUBSTITUTE(SUBSTITUTE(_xlfn.SWITCH(AO135,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AO135), ".lo", ),"MNU_", "-MNU_")</f>
        <v>ITM_OFF</v>
      </c>
      <c r="BA135" s="215" t="str" cm="1">
        <f t="array" ref="BA135">SUBSTITUTE(SUBSTITUTE(_xlfn.SWITCH(AP135,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AP135), ".lo", ),"MNU_", "-MNU_")</f>
        <v>ITM_EXIT1</v>
      </c>
      <c r="BB135" s="196" t="str" cm="1">
        <f t="array" ref="BB135">SUBSTITUTE(SUBSTITUTE(_xlfn.SWITCH(AQ135,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AQ135), ".lo", ),"MNU_", "-MNU_")</f>
        <v>ITM_EXIT1</v>
      </c>
      <c r="BC135" s="196" t="str" cm="1">
        <f t="array" ref="BC135">SUBSTITUTE(SUBSTITUTE(_xlfn.SWITCH(AR135,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AR135), ".lo", ),"MNU_", "-MNU_")</f>
        <v>-MNU_CATALOG</v>
      </c>
      <c r="BD135" s="196" t="str" cm="1">
        <f t="array" ref="BD135">SUBSTITUTE(SUBSTITUTE(_xlfn.SWITCH(AS135,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AS135), ".lo", ),"MNU_", "-MNU_")</f>
        <v>ITM_OFF</v>
      </c>
      <c r="BE135" s="196" t="str" cm="1">
        <f t="array" ref="BE135">SUBSTITUTE(SUBSTITUTE(_xlfn.SWITCH(AT135,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AT135), ".lo", ),"MNU_", "-MNU_")</f>
        <v>ITM_EXIT1</v>
      </c>
      <c r="BG135" s="82"/>
      <c r="BI135" s="83" t="s">
        <v>556</v>
      </c>
      <c r="BR135" s="1" t="s">
        <v>270</v>
      </c>
      <c r="BS135" s="1" t="s">
        <v>476</v>
      </c>
      <c r="BT135" s="1" t="s">
        <v>271</v>
      </c>
      <c r="BU135" s="1" t="s">
        <v>270</v>
      </c>
      <c r="BV135" s="1" t="s">
        <v>270</v>
      </c>
      <c r="BW135" s="1" t="s">
        <v>476</v>
      </c>
      <c r="BX135" s="1" t="s">
        <v>271</v>
      </c>
      <c r="BY135" s="1" t="s">
        <v>270</v>
      </c>
    </row>
    <row r="136" spans="24:77" ht="21">
      <c r="Y136" s="1"/>
      <c r="Z136" s="1"/>
      <c r="AL136" s="150"/>
      <c r="AM136" s="31"/>
      <c r="AN136" s="31"/>
      <c r="AO136" s="31"/>
      <c r="AP136" s="49"/>
      <c r="AQ136" s="31"/>
      <c r="AR136" s="109"/>
      <c r="AS136" s="109"/>
      <c r="AT136" s="109"/>
      <c r="BG136" s="82"/>
      <c r="BH136" s="6"/>
      <c r="BI136" s="83" t="s">
        <v>299</v>
      </c>
      <c r="BJ136" s="6"/>
    </row>
    <row r="137" spans="24:77" ht="21">
      <c r="Y137" s="1"/>
      <c r="Z137" s="1"/>
      <c r="AL137" s="150"/>
      <c r="AM137" s="31"/>
      <c r="AN137" s="31"/>
      <c r="AO137" s="31"/>
      <c r="AP137" s="49"/>
      <c r="AQ137" s="31"/>
      <c r="AR137" s="109"/>
      <c r="AS137" s="109"/>
      <c r="AT137" s="109"/>
      <c r="BH137" s="6"/>
      <c r="BI137" s="13"/>
      <c r="BJ137" s="6"/>
    </row>
    <row r="138" spans="24:77" ht="21">
      <c r="X138" s="167" t="s">
        <v>346</v>
      </c>
      <c r="Y138" s="145">
        <v>1</v>
      </c>
      <c r="Z138" s="145">
        <v>1</v>
      </c>
      <c r="AA138" s="146" t="str">
        <f t="shared" si="50"/>
        <v>E47.11</v>
      </c>
      <c r="AB138" s="147" t="s">
        <v>311</v>
      </c>
      <c r="AC138" s="15"/>
      <c r="AD138" s="15"/>
      <c r="AE138" s="141"/>
      <c r="AF138" s="15"/>
      <c r="AH138" s="98"/>
      <c r="AI138" s="98"/>
      <c r="AJ138" s="98"/>
      <c r="AK138" s="6"/>
      <c r="BI138" s="13"/>
    </row>
    <row r="139" spans="24:77" ht="21">
      <c r="X139" s="168" t="str">
        <f>X138</f>
        <v>E47</v>
      </c>
      <c r="Y139" s="148">
        <v>1</v>
      </c>
      <c r="Z139" s="148">
        <v>2</v>
      </c>
      <c r="AA139" s="146" t="str">
        <f t="shared" si="50"/>
        <v>E47.12</v>
      </c>
      <c r="AB139" s="147" t="s">
        <v>312</v>
      </c>
      <c r="AC139" s="15"/>
      <c r="AD139" s="15"/>
      <c r="AE139" s="141"/>
      <c r="AF139" s="15"/>
      <c r="AH139" s="98"/>
      <c r="AI139" s="98"/>
      <c r="AJ139" s="98"/>
      <c r="AK139" s="6"/>
      <c r="BI139" s="13"/>
    </row>
    <row r="140" spans="24:77" ht="21">
      <c r="X140" s="168" t="str">
        <f t="shared" ref="X140:X180" si="51">X139</f>
        <v>E47</v>
      </c>
      <c r="Y140" s="148">
        <v>1</v>
      </c>
      <c r="Z140" s="148">
        <v>3</v>
      </c>
      <c r="AA140" s="146" t="str">
        <f t="shared" si="50"/>
        <v>E47.13</v>
      </c>
      <c r="AB140" s="147" t="s">
        <v>313</v>
      </c>
      <c r="AC140" s="15"/>
      <c r="AD140" s="15"/>
      <c r="AE140" s="141"/>
      <c r="AF140" s="15"/>
      <c r="AH140" s="98"/>
      <c r="AI140" s="98"/>
      <c r="AJ140" s="98"/>
      <c r="AK140" s="6"/>
      <c r="AM140" s="79" t="s">
        <v>514</v>
      </c>
      <c r="AX140" s="79" t="s">
        <v>515</v>
      </c>
      <c r="AY140" s="29" t="s">
        <v>516</v>
      </c>
      <c r="BG140" s="82"/>
      <c r="BI140" s="17" t="str">
        <f>"// "&amp;X140&amp;" Layout from Layout_template_automation template: Do not change manually"</f>
        <v>// E47 Layout from Layout_template_automation template: Do not change manually</v>
      </c>
    </row>
    <row r="141" spans="24:77" ht="22" thickBot="1">
      <c r="X141" s="168" t="str">
        <f t="shared" si="51"/>
        <v>E47</v>
      </c>
      <c r="Y141" s="148">
        <v>1</v>
      </c>
      <c r="Z141" s="148">
        <v>4</v>
      </c>
      <c r="AA141" s="146" t="str">
        <f t="shared" si="50"/>
        <v>E47.14</v>
      </c>
      <c r="AB141" s="147" t="s">
        <v>314</v>
      </c>
      <c r="AC141" s="15"/>
      <c r="AD141" s="15"/>
      <c r="AE141" s="141"/>
      <c r="AF141" s="15"/>
      <c r="AH141" s="98"/>
      <c r="AI141" s="98"/>
      <c r="AJ141" s="98"/>
      <c r="AK141" s="6"/>
      <c r="BG141" s="82"/>
      <c r="BI141" s="16" t="s">
        <v>298</v>
      </c>
    </row>
    <row r="142" spans="24:77" ht="22" thickBot="1">
      <c r="X142" s="168" t="str">
        <f t="shared" si="51"/>
        <v>E47</v>
      </c>
      <c r="Y142" s="148">
        <v>1</v>
      </c>
      <c r="Z142" s="148">
        <v>5</v>
      </c>
      <c r="AA142" s="146" t="str">
        <f t="shared" si="50"/>
        <v>E47.15</v>
      </c>
      <c r="AB142" s="147" t="s">
        <v>314</v>
      </c>
      <c r="AC142" s="15"/>
      <c r="AD142" s="15"/>
      <c r="AE142" s="141"/>
      <c r="AF142" s="15"/>
      <c r="AH142" s="98"/>
      <c r="AI142" s="98"/>
      <c r="AJ142" s="98"/>
      <c r="AK142" s="6"/>
      <c r="AM142" s="217" t="s">
        <v>454</v>
      </c>
      <c r="AN142" s="217"/>
      <c r="AO142" s="217"/>
      <c r="AP142" s="78" t="s">
        <v>296</v>
      </c>
      <c r="AQ142" s="33" t="s">
        <v>455</v>
      </c>
      <c r="AR142" s="106" t="s">
        <v>436</v>
      </c>
      <c r="AS142" s="107" t="s">
        <v>436</v>
      </c>
      <c r="AT142" s="108" t="s">
        <v>436</v>
      </c>
      <c r="BG142" s="82"/>
      <c r="BI142" s="16" t="str">
        <f>"TO_QSPI const calcKey_t kbd_std_"&amp;X143&amp;"[37] = {"</f>
        <v>TO_QSPI const calcKey_t kbd_std_E47[37] = {</v>
      </c>
    </row>
    <row r="143" spans="24:77" ht="22" thickBot="1">
      <c r="X143" s="168" t="str">
        <f t="shared" si="51"/>
        <v>E47</v>
      </c>
      <c r="Y143" s="148">
        <v>1</v>
      </c>
      <c r="Z143" s="148">
        <v>6</v>
      </c>
      <c r="AA143" s="146" t="str">
        <f t="shared" si="50"/>
        <v>E47.16</v>
      </c>
      <c r="AB143" s="149" t="s">
        <v>315</v>
      </c>
      <c r="AC143" s="32"/>
      <c r="AD143" s="32"/>
      <c r="AE143" s="141"/>
      <c r="AF143" s="32"/>
      <c r="AH143" s="98"/>
      <c r="AI143" s="98"/>
      <c r="AJ143" s="98"/>
      <c r="AK143" s="6"/>
      <c r="BG143" s="82"/>
      <c r="BI143" s="16" t="s">
        <v>458</v>
      </c>
      <c r="BL143" s="47" t="s">
        <v>456</v>
      </c>
      <c r="BM143" s="47" t="s">
        <v>457</v>
      </c>
    </row>
    <row r="144" spans="24:77" ht="21">
      <c r="X144" s="168" t="str">
        <f t="shared" si="51"/>
        <v>E47</v>
      </c>
      <c r="Y144" s="145">
        <v>2</v>
      </c>
      <c r="Z144" s="145">
        <v>1</v>
      </c>
      <c r="AA144" s="151" t="str">
        <f t="shared" si="50"/>
        <v>E47.21</v>
      </c>
      <c r="AB144" s="152" t="s">
        <v>7</v>
      </c>
      <c r="AC144" s="153" t="s">
        <v>135</v>
      </c>
      <c r="AD144" s="154" t="s">
        <v>24</v>
      </c>
      <c r="AE144" s="155"/>
      <c r="AF144" s="50" t="s">
        <v>33</v>
      </c>
      <c r="AG144" s="85" t="b">
        <f>AF144=AH144</f>
        <v>1</v>
      </c>
      <c r="AH144" s="88" t="str">
        <f t="shared" ref="AH144:AH180" si="52">INDEX(labelitem,MATCH(AR144,items,0),1)</f>
        <v>a</v>
      </c>
      <c r="AI144" s="89" t="str">
        <f t="shared" ref="AI144:AI180" si="53">INDEX(labelitem,MATCH(AS144,items,0),1)</f>
        <v xml:space="preserve"> </v>
      </c>
      <c r="AJ144" s="90" t="str">
        <f t="shared" ref="AJ144:AJ180" si="54">INDEX(labelitem,MATCH(AT144,items,0),1)</f>
        <v>Reg A</v>
      </c>
      <c r="AK144" s="6"/>
      <c r="AL144" s="8" t="str">
        <f t="shared" ref="AL144:AL180" si="55">"{"&amp;Y144*10+Z144</f>
        <v>{21</v>
      </c>
      <c r="AM144" s="29" t="str">
        <f t="shared" ref="AM144:AM180" si="56">VLOOKUP(AB144,labelitem,2,0)</f>
        <v>ITM_STO</v>
      </c>
      <c r="AN144" s="29" t="str">
        <f t="shared" ref="AN144:AN180" si="57">VLOOKUP(AC144,labelitem,2,0)</f>
        <v>ITM_RI</v>
      </c>
      <c r="AO144" s="29" t="str">
        <f t="shared" ref="AO144:AO180" si="58">VLOOKUP(AD144,labelitem,2,0)</f>
        <v>ITM_TGLFRT</v>
      </c>
      <c r="AP144" s="48" t="str">
        <f>IF(NOT(ISNA(MATCH(AM144,Lookups!E:E,))),VLOOKUP(AM144,Lookups!E:F,2,0),
IF(NOT(ISNA(MATCH(AN144,Lookups!E:E,))),VLOOKUP(AN144,Lookups!E:F,2,0),
IF(NOT(ISNA(MATCH(AO144,Lookups!E:E,))),VLOOKUP(AO144,Lookups!E:F,2,0),"ITM_NULL")))</f>
        <v>ITM_NULL</v>
      </c>
      <c r="AQ144" s="30" t="str">
        <f t="shared" ref="AQ144:AQ166" si="59">VLOOKUP(AF144,labelitem,2,0)</f>
        <v>ITM_A</v>
      </c>
      <c r="AR144" s="110" t="s">
        <v>352</v>
      </c>
      <c r="AS144" s="125" t="s">
        <v>147</v>
      </c>
      <c r="AT144" s="112" t="s">
        <v>150</v>
      </c>
      <c r="AW144" s="14" t="str">
        <f>AL144</f>
        <v>{21</v>
      </c>
      <c r="AX144" s="196" t="str" cm="1">
        <f t="array" ref="AX144">SUBSTITUTE(SUBSTITUTE(_xlfn.SWITCH(AM144,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AM144), ".lo", ),"MNU_", "-MNU_")</f>
        <v>ITM_STO</v>
      </c>
      <c r="AY144" s="196" t="str" cm="1">
        <f t="array" ref="AY144">SUBSTITUTE(SUBSTITUTE(_xlfn.SWITCH(AN144,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AN144), ".lo", ),"MNU_", "-MNU_")</f>
        <v>ITM_RI</v>
      </c>
      <c r="AZ144" s="196" t="str" cm="1">
        <f t="array" ref="AZ144">SUBSTITUTE(SUBSTITUTE(_xlfn.SWITCH(AO144,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AO144), ".lo", ),"MNU_", "-MNU_")</f>
        <v>ITM_TGLFRT</v>
      </c>
      <c r="BA144" s="215" t="str" cm="1">
        <f t="array" ref="BA144">SUBSTITUTE(SUBSTITUTE(_xlfn.SWITCH(AP144,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AP144), ".lo", ),"MNU_", "-MNU_")</f>
        <v>ITM_NULL</v>
      </c>
      <c r="BB144" s="196" t="str" cm="1">
        <f t="array" ref="BB144">SUBSTITUTE(SUBSTITUTE(_xlfn.SWITCH(AQ144,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AQ144), ".lo", ),"MNU_", "-MNU_")</f>
        <v>ITM_A</v>
      </c>
      <c r="BC144" s="196" t="str" cm="1">
        <f t="array" ref="BC144">SUBSTITUTE(SUBSTITUTE(_xlfn.SWITCH(AR144,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AR144), ".lo", ),"MNU_", "-MNU_")</f>
        <v>ITM_a</v>
      </c>
      <c r="BD144" s="196" t="str" cm="1">
        <f t="array" ref="BD144">SUBSTITUTE(SUBSTITUTE(_xlfn.SWITCH(AS144,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AS144), ".lo", ),"MNU_", "-MNU_")</f>
        <v>ITM_NULL</v>
      </c>
      <c r="BE144" s="196" t="str" cm="1">
        <f t="array" ref="BE144">SUBSTITUTE(SUBSTITUTE(_xlfn.SWITCH(AT144,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AT144), ".lo", ),"MNU_", "-MNU_")</f>
        <v>ITM_REG_A</v>
      </c>
      <c r="BG144" s="82"/>
      <c r="BI144" s="13" t="str">
        <f t="shared" ref="BI144:BI179" si="60">"  "&amp;AW144&amp;", "&amp;REPT(" ",$BH$54-LEN(AW144))&amp;
AX144&amp;", "&amp;REPT(" ",$BH$54-LEN(AX144))&amp;
AY144&amp;", "&amp;REPT(" ",$BH$54-LEN(AY144))&amp;
AZ144&amp;", "&amp;REPT(" ",$BH$54-LEN(AZ144))&amp;
BA144&amp;", "&amp;REPT(" ",$BH$54-LEN(BA144))&amp;
BB144&amp;", "&amp;REPT(" ",$BH$54-LEN(BB144))&amp;
BC144&amp;", "&amp;REPT(" ",$BH$54-LEN(BC144))&amp;
BD144&amp;", "&amp;REPT(" ",$BH$54-LEN(BD144))&amp;
BE144&amp;REPT(" ",$BH$54-LEN(BE144))&amp;
"},"</f>
        <v xml:space="preserve">  {21,                  ITM_STO,              ITM_RI,               ITM_TGLFRT,           ITM_NULL,             ITM_A,                ITM_a,                ITM_NULL,             ITM_REG_A           },</v>
      </c>
    </row>
    <row r="145" spans="24:61" ht="21">
      <c r="X145" s="168" t="str">
        <f t="shared" si="51"/>
        <v>E47</v>
      </c>
      <c r="Y145" s="148">
        <v>2</v>
      </c>
      <c r="Z145" s="148">
        <v>2</v>
      </c>
      <c r="AA145" s="151" t="str">
        <f t="shared" si="50"/>
        <v>E47.22</v>
      </c>
      <c r="AB145" s="156" t="s">
        <v>8</v>
      </c>
      <c r="AC145" s="157" t="s">
        <v>66</v>
      </c>
      <c r="AD145" s="158" t="s">
        <v>26</v>
      </c>
      <c r="AE145" s="3"/>
      <c r="AF145" s="51" t="s">
        <v>34</v>
      </c>
      <c r="AG145" s="85" t="b">
        <f t="shared" ref="AG145:AG180" si="61">AF145=AH145</f>
        <v>1</v>
      </c>
      <c r="AH145" s="91" t="str">
        <f t="shared" si="52"/>
        <v>b</v>
      </c>
      <c r="AI145" s="92" t="str">
        <f t="shared" si="53"/>
        <v xml:space="preserve"> </v>
      </c>
      <c r="AJ145" s="93" t="str">
        <f t="shared" si="54"/>
        <v>Reg B</v>
      </c>
      <c r="AK145" s="6"/>
      <c r="AL145" s="8" t="str">
        <f t="shared" si="55"/>
        <v>{22</v>
      </c>
      <c r="AM145" s="29" t="str">
        <f t="shared" si="56"/>
        <v>ITM_RCL</v>
      </c>
      <c r="AN145" s="29" t="str">
        <f t="shared" si="57"/>
        <v>ITM_XTHROOT</v>
      </c>
      <c r="AO145" s="29" t="str">
        <f t="shared" si="58"/>
        <v>ITM_HASH_JM</v>
      </c>
      <c r="AP145" s="48" t="str">
        <f>IF(NOT(ISNA(MATCH(AM145,Lookups!E:E,))),VLOOKUP(AM145,Lookups!E:F,2,0),
IF(NOT(ISNA(MATCH(AN145,Lookups!E:E,))),VLOOKUP(AN145,Lookups!E:F,2,0),
IF(NOT(ISNA(MATCH(AO145,Lookups!E:E,))),VLOOKUP(AO145,Lookups!E:F,2,0),"ITM_NULL")))</f>
        <v>ITM_NUMBER_SIGN</v>
      </c>
      <c r="AQ145" s="30" t="str">
        <f t="shared" si="59"/>
        <v>ITM_B</v>
      </c>
      <c r="AR145" s="113" t="s">
        <v>353</v>
      </c>
      <c r="AS145" s="121" t="s">
        <v>147</v>
      </c>
      <c r="AT145" s="115" t="s">
        <v>157</v>
      </c>
      <c r="AW145" s="14" t="str">
        <f t="shared" ref="AW145:AW180" si="62">AL145</f>
        <v>{22</v>
      </c>
      <c r="AX145" s="196" t="str" cm="1">
        <f t="array" ref="AX145">SUBSTITUTE(SUBSTITUTE(_xlfn.SWITCH(AM145,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AM145), ".lo", ),"MNU_", "-MNU_")</f>
        <v>ITM_RCL</v>
      </c>
      <c r="AY145" s="196" t="str" cm="1">
        <f t="array" ref="AY145">SUBSTITUTE(SUBSTITUTE(_xlfn.SWITCH(AN145,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AN145), ".lo", ),"MNU_", "-MNU_")</f>
        <v>ITM_XTHROOT</v>
      </c>
      <c r="AZ145" s="196" t="str" cm="1">
        <f t="array" ref="AZ145">SUBSTITUTE(SUBSTITUTE(_xlfn.SWITCH(AO145,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AO145), ".lo", ),"MNU_", "-MNU_")</f>
        <v>ITM_HASH_JM</v>
      </c>
      <c r="BA145" s="215" t="str" cm="1">
        <f t="array" ref="BA145">SUBSTITUTE(SUBSTITUTE(_xlfn.SWITCH(AP145,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AP145), ".lo", ),"MNU_", "-MNU_")</f>
        <v>ITM_NUMBER_SIGN</v>
      </c>
      <c r="BB145" s="196" t="str" cm="1">
        <f t="array" ref="BB145">SUBSTITUTE(SUBSTITUTE(_xlfn.SWITCH(AQ145,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AQ145), ".lo", ),"MNU_", "-MNU_")</f>
        <v>ITM_B</v>
      </c>
      <c r="BC145" s="196" t="str" cm="1">
        <f t="array" ref="BC145">SUBSTITUTE(SUBSTITUTE(_xlfn.SWITCH(AR145,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AR145), ".lo", ),"MNU_", "-MNU_")</f>
        <v>ITM_b</v>
      </c>
      <c r="BD145" s="196" t="str" cm="1">
        <f t="array" ref="BD145">SUBSTITUTE(SUBSTITUTE(_xlfn.SWITCH(AS145,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AS145), ".lo", ),"MNU_", "-MNU_")</f>
        <v>ITM_NULL</v>
      </c>
      <c r="BE145" s="196" t="str" cm="1">
        <f t="array" ref="BE145">SUBSTITUTE(SUBSTITUTE(_xlfn.SWITCH(AT145,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AT145), ".lo", ),"MNU_", "-MNU_")</f>
        <v>ITM_REG_B</v>
      </c>
      <c r="BG145" s="82"/>
      <c r="BI145" s="13" t="str">
        <f t="shared" si="60"/>
        <v xml:space="preserve">  {22,                  ITM_RCL,              ITM_XTHROOT,          ITM_HASH_JM,          ITM_NUMBER_SIGN,      ITM_B,                ITM_b,                ITM_NULL,             ITM_REG_B           },</v>
      </c>
    </row>
    <row r="146" spans="24:61" ht="21">
      <c r="X146" s="168" t="str">
        <f t="shared" si="51"/>
        <v>E47</v>
      </c>
      <c r="Y146" s="148">
        <v>2</v>
      </c>
      <c r="Z146" s="148">
        <v>3</v>
      </c>
      <c r="AA146" s="151" t="str">
        <f t="shared" si="50"/>
        <v>E47.23</v>
      </c>
      <c r="AB146" s="156" t="s">
        <v>2</v>
      </c>
      <c r="AC146" s="157" t="s">
        <v>25</v>
      </c>
      <c r="AD146" s="158" t="s">
        <v>28</v>
      </c>
      <c r="AE146" s="3"/>
      <c r="AF146" s="51" t="s">
        <v>35</v>
      </c>
      <c r="AG146" s="85" t="b">
        <f t="shared" si="61"/>
        <v>1</v>
      </c>
      <c r="AH146" s="91" t="str">
        <f t="shared" si="52"/>
        <v>c</v>
      </c>
      <c r="AI146" s="92" t="str">
        <f t="shared" si="53"/>
        <v xml:space="preserve"> </v>
      </c>
      <c r="AJ146" s="93" t="str">
        <f t="shared" si="54"/>
        <v>Reg C</v>
      </c>
      <c r="AK146" s="6"/>
      <c r="AL146" s="8" t="str">
        <f t="shared" si="55"/>
        <v>{23</v>
      </c>
      <c r="AM146" s="29" t="str">
        <f t="shared" si="56"/>
        <v>ITM_1ONX</v>
      </c>
      <c r="AN146" s="29" t="str">
        <f t="shared" si="57"/>
        <v>ITM_YX</v>
      </c>
      <c r="AO146" s="29" t="str">
        <f t="shared" si="58"/>
        <v>ITM_ms</v>
      </c>
      <c r="AP146" s="48" t="str">
        <f>IF(NOT(ISNA(MATCH(AM146,Lookups!E:E,))),VLOOKUP(AM146,Lookups!E:F,2,0),
IF(NOT(ISNA(MATCH(AN146,Lookups!E:E,))),VLOOKUP(AN146,Lookups!E:F,2,0),
IF(NOT(ISNA(MATCH(AO146,Lookups!E:E,))),VLOOKUP(AO146,Lookups!E:F,2,0),"ITM_NULL")))</f>
        <v>ITM_NULL</v>
      </c>
      <c r="AQ146" s="30" t="str">
        <f t="shared" si="59"/>
        <v>ITM_C</v>
      </c>
      <c r="AR146" s="113" t="s">
        <v>354</v>
      </c>
      <c r="AS146" s="121" t="s">
        <v>147</v>
      </c>
      <c r="AT146" s="115" t="s">
        <v>163</v>
      </c>
      <c r="AW146" s="14" t="str">
        <f t="shared" si="62"/>
        <v>{23</v>
      </c>
      <c r="AX146" s="196" t="str" cm="1">
        <f t="array" ref="AX146">SUBSTITUTE(SUBSTITUTE(_xlfn.SWITCH(AM146,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AM146), ".lo", ),"MNU_", "-MNU_")</f>
        <v>ITM_1ONX</v>
      </c>
      <c r="AY146" s="196" t="str" cm="1">
        <f t="array" ref="AY146">SUBSTITUTE(SUBSTITUTE(_xlfn.SWITCH(AN146,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AN146), ".lo", ),"MNU_", "-MNU_")</f>
        <v>ITM_YX</v>
      </c>
      <c r="AZ146" s="196" t="str" cm="1">
        <f t="array" ref="AZ146">SUBSTITUTE(SUBSTITUTE(_xlfn.SWITCH(AO146,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AO146), ".lo", ),"MNU_", "-MNU_")</f>
        <v>ITM_ms</v>
      </c>
      <c r="BA146" s="215" t="str" cm="1">
        <f t="array" ref="BA146">SUBSTITUTE(SUBSTITUTE(_xlfn.SWITCH(AP146,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AP146), ".lo", ),"MNU_", "-MNU_")</f>
        <v>ITM_NULL</v>
      </c>
      <c r="BB146" s="196" t="str" cm="1">
        <f t="array" ref="BB146">SUBSTITUTE(SUBSTITUTE(_xlfn.SWITCH(AQ146,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AQ146), ".lo", ),"MNU_", "-MNU_")</f>
        <v>ITM_C</v>
      </c>
      <c r="BC146" s="196" t="str" cm="1">
        <f t="array" ref="BC146">SUBSTITUTE(SUBSTITUTE(_xlfn.SWITCH(AR146,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AR146), ".lo", ),"MNU_", "-MNU_")</f>
        <v>ITM_c</v>
      </c>
      <c r="BD146" s="196" t="str" cm="1">
        <f t="array" ref="BD146">SUBSTITUTE(SUBSTITUTE(_xlfn.SWITCH(AS146,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AS146), ".lo", ),"MNU_", "-MNU_")</f>
        <v>ITM_NULL</v>
      </c>
      <c r="BE146" s="196" t="str" cm="1">
        <f t="array" ref="BE146">SUBSTITUTE(SUBSTITUTE(_xlfn.SWITCH(AT146,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AT146), ".lo", ),"MNU_", "-MNU_")</f>
        <v>ITM_REG_C</v>
      </c>
      <c r="BG146" s="82"/>
      <c r="BI146" s="13" t="str">
        <f t="shared" si="60"/>
        <v xml:space="preserve">  {23,                  ITM_1ONX,             ITM_YX,               ITM_ms,               ITM_NULL,             ITM_C,                ITM_c,                ITM_NULL,             ITM_REG_C           },</v>
      </c>
    </row>
    <row r="147" spans="24:61" ht="21">
      <c r="X147" s="168" t="str">
        <f t="shared" si="51"/>
        <v>E47</v>
      </c>
      <c r="Y147" s="148">
        <v>2</v>
      </c>
      <c r="Z147" s="148">
        <v>4</v>
      </c>
      <c r="AA147" s="151" t="str">
        <f t="shared" si="50"/>
        <v>E47.24</v>
      </c>
      <c r="AB147" s="156" t="s">
        <v>3</v>
      </c>
      <c r="AC147" s="157" t="s">
        <v>27</v>
      </c>
      <c r="AD147" s="158" t="s">
        <v>30</v>
      </c>
      <c r="AE147" s="3"/>
      <c r="AF147" s="51" t="s">
        <v>36</v>
      </c>
      <c r="AG147" s="85" t="b">
        <f t="shared" si="61"/>
        <v>1</v>
      </c>
      <c r="AH147" s="91" t="str">
        <f t="shared" si="52"/>
        <v>d</v>
      </c>
      <c r="AI147" s="92" t="str">
        <f t="shared" si="53"/>
        <v>√</v>
      </c>
      <c r="AJ147" s="93" t="str">
        <f t="shared" si="54"/>
        <v>Reg D</v>
      </c>
      <c r="AK147" s="6"/>
      <c r="AL147" s="8" t="str">
        <f t="shared" si="55"/>
        <v>{24</v>
      </c>
      <c r="AM147" s="29" t="str">
        <f t="shared" si="56"/>
        <v>ITM_SQUAREROOTX</v>
      </c>
      <c r="AN147" s="29" t="str">
        <f t="shared" si="57"/>
        <v>ITM_SQUARE</v>
      </c>
      <c r="AO147" s="29" t="str">
        <f t="shared" si="58"/>
        <v>ITM_dotD</v>
      </c>
      <c r="AP147" s="48" t="str">
        <f>IF(NOT(ISNA(MATCH(AM147,Lookups!E:E,))),VLOOKUP(AM147,Lookups!E:F,2,0),
IF(NOT(ISNA(MATCH(AN147,Lookups!E:E,))),VLOOKUP(AN147,Lookups!E:F,2,0),
IF(NOT(ISNA(MATCH(AO147,Lookups!E:E,))),VLOOKUP(AO147,Lookups!E:F,2,0),"ITM_NULL")))</f>
        <v>ITM_ROOT_SIGN</v>
      </c>
      <c r="AQ147" s="30" t="str">
        <f t="shared" si="59"/>
        <v>ITM_D</v>
      </c>
      <c r="AR147" s="113" t="s">
        <v>355</v>
      </c>
      <c r="AS147" s="114" t="s">
        <v>161</v>
      </c>
      <c r="AT147" s="115" t="s">
        <v>169</v>
      </c>
      <c r="AW147" s="14" t="str">
        <f t="shared" si="62"/>
        <v>{24</v>
      </c>
      <c r="AX147" s="196" t="str" cm="1">
        <f t="array" ref="AX147">SUBSTITUTE(SUBSTITUTE(_xlfn.SWITCH(AM147,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AM147), ".lo", ),"MNU_", "-MNU_")</f>
        <v>ITM_SQUAREROOTX</v>
      </c>
      <c r="AY147" s="196" t="str" cm="1">
        <f t="array" ref="AY147">SUBSTITUTE(SUBSTITUTE(_xlfn.SWITCH(AN147,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AN147), ".lo", ),"MNU_", "-MNU_")</f>
        <v>ITM_SQUARE</v>
      </c>
      <c r="AZ147" s="196" t="str" cm="1">
        <f t="array" ref="AZ147">SUBSTITUTE(SUBSTITUTE(_xlfn.SWITCH(AO147,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AO147), ".lo", ),"MNU_", "-MNU_")</f>
        <v>ITM_dotD</v>
      </c>
      <c r="BA147" s="215" t="str" cm="1">
        <f t="array" ref="BA147">SUBSTITUTE(SUBSTITUTE(_xlfn.SWITCH(AP147,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AP147), ".lo", ),"MNU_", "-MNU_")</f>
        <v>ITM_ROOT_SIGN</v>
      </c>
      <c r="BB147" s="196" t="str" cm="1">
        <f t="array" ref="BB147">SUBSTITUTE(SUBSTITUTE(_xlfn.SWITCH(AQ147,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AQ147), ".lo", ),"MNU_", "-MNU_")</f>
        <v>ITM_D</v>
      </c>
      <c r="BC147" s="196" t="str" cm="1">
        <f t="array" ref="BC147">SUBSTITUTE(SUBSTITUTE(_xlfn.SWITCH(AR147,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AR147), ".lo", ),"MNU_", "-MNU_")</f>
        <v>ITM_d</v>
      </c>
      <c r="BD147" s="196" t="str" cm="1">
        <f t="array" ref="BD147">SUBSTITUTE(SUBSTITUTE(_xlfn.SWITCH(AS147,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AS147), ".lo", ),"MNU_", "-MNU_")</f>
        <v>ITM_ROOT_SIGN</v>
      </c>
      <c r="BE147" s="196" t="str" cm="1">
        <f t="array" ref="BE147">SUBSTITUTE(SUBSTITUTE(_xlfn.SWITCH(AT147,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AT147), ".lo", ),"MNU_", "-MNU_")</f>
        <v>ITM_REG_D</v>
      </c>
      <c r="BG147" s="82"/>
      <c r="BI147" s="13" t="str">
        <f t="shared" si="60"/>
        <v xml:space="preserve">  {24,                  ITM_SQUAREROOTX,      ITM_SQUARE,           ITM_dotD,             ITM_ROOT_SIGN,        ITM_D,                ITM_d,                ITM_ROOT_SIGN,        ITM_REG_D           },</v>
      </c>
    </row>
    <row r="148" spans="24:61" ht="21">
      <c r="X148" s="168" t="str">
        <f t="shared" si="51"/>
        <v>E47</v>
      </c>
      <c r="Y148" s="148">
        <v>2</v>
      </c>
      <c r="Z148" s="148">
        <v>5</v>
      </c>
      <c r="AA148" s="151" t="str">
        <f t="shared" si="50"/>
        <v>E47.25</v>
      </c>
      <c r="AB148" s="156" t="s">
        <v>4</v>
      </c>
      <c r="AC148" s="157" t="s">
        <v>29</v>
      </c>
      <c r="AD148" s="158" t="s">
        <v>133</v>
      </c>
      <c r="AE148" s="3"/>
      <c r="AF148" s="51" t="s">
        <v>37</v>
      </c>
      <c r="AG148" s="85" t="b">
        <f t="shared" si="61"/>
        <v>1</v>
      </c>
      <c r="AH148" s="91" t="str">
        <f t="shared" si="52"/>
        <v>e</v>
      </c>
      <c r="AI148" s="92" t="str">
        <f t="shared" si="53"/>
        <v>LOG</v>
      </c>
      <c r="AJ148" s="93" t="str">
        <f t="shared" si="54"/>
        <v xml:space="preserve"> </v>
      </c>
      <c r="AK148" s="6"/>
      <c r="AL148" s="8" t="str">
        <f t="shared" si="55"/>
        <v>{25</v>
      </c>
      <c r="AM148" s="29" t="str">
        <f t="shared" si="56"/>
        <v>ITM_LOG10</v>
      </c>
      <c r="AN148" s="29" t="str">
        <f t="shared" si="57"/>
        <v>ITM_10x</v>
      </c>
      <c r="AO148" s="29" t="str">
        <f t="shared" si="58"/>
        <v>ITM_toREC2</v>
      </c>
      <c r="AP148" s="48" t="str">
        <f>IF(NOT(ISNA(MATCH(AM148,Lookups!E:E,))),VLOOKUP(AM148,Lookups!E:F,2,0),
IF(NOT(ISNA(MATCH(AN148,Lookups!E:E,))),VLOOKUP(AN148,Lookups!E:F,2,0),
IF(NOT(ISNA(MATCH(AO148,Lookups!E:E,))),VLOOKUP(AO148,Lookups!E:F,2,0),"ITM_NULL")))</f>
        <v>ITM_NULL</v>
      </c>
      <c r="AQ148" s="30" t="str">
        <f t="shared" si="59"/>
        <v>ITM_E</v>
      </c>
      <c r="AR148" s="113" t="s">
        <v>356</v>
      </c>
      <c r="AS148" s="114" t="s">
        <v>168</v>
      </c>
      <c r="AT148" s="116" t="s">
        <v>147</v>
      </c>
      <c r="AW148" s="14" t="str">
        <f t="shared" si="62"/>
        <v>{25</v>
      </c>
      <c r="AX148" s="196" t="str" cm="1">
        <f t="array" ref="AX148">SUBSTITUTE(SUBSTITUTE(_xlfn.SWITCH(AM148,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AM148), ".lo", ),"MNU_", "-MNU_")</f>
        <v>ITM_LOG10</v>
      </c>
      <c r="AY148" s="196" t="str" cm="1">
        <f t="array" ref="AY148">SUBSTITUTE(SUBSTITUTE(_xlfn.SWITCH(AN148,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AN148), ".lo", ),"MNU_", "-MNU_")</f>
        <v>ITM_10x</v>
      </c>
      <c r="AZ148" s="196" t="str" cm="1">
        <f t="array" ref="AZ148">SUBSTITUTE(SUBSTITUTE(_xlfn.SWITCH(AO148,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AO148), ".lo", ),"MNU_", "-MNU_")</f>
        <v>ITM_toREC2</v>
      </c>
      <c r="BA148" s="215" t="str" cm="1">
        <f t="array" ref="BA148">SUBSTITUTE(SUBSTITUTE(_xlfn.SWITCH(AP148,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AP148), ".lo", ),"MNU_", "-MNU_")</f>
        <v>ITM_NULL</v>
      </c>
      <c r="BB148" s="196" t="str" cm="1">
        <f t="array" ref="BB148">SUBSTITUTE(SUBSTITUTE(_xlfn.SWITCH(AQ148,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AQ148), ".lo", ),"MNU_", "-MNU_")</f>
        <v>ITM_E</v>
      </c>
      <c r="BC148" s="196" t="str" cm="1">
        <f t="array" ref="BC148">SUBSTITUTE(SUBSTITUTE(_xlfn.SWITCH(AR148,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AR148), ".lo", ),"MNU_", "-MNU_")</f>
        <v>ITM_e</v>
      </c>
      <c r="BD148" s="196" t="str" cm="1">
        <f t="array" ref="BD148">SUBSTITUTE(SUBSTITUTE(_xlfn.SWITCH(AS148,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AS148), ".lo", ),"MNU_", "-MNU_")</f>
        <v>ITM_LG_SIGN</v>
      </c>
      <c r="BE148" s="196" t="str" cm="1">
        <f t="array" ref="BE148">SUBSTITUTE(SUBSTITUTE(_xlfn.SWITCH(AT148,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AT148), ".lo", ),"MNU_", "-MNU_")</f>
        <v>ITM_NULL</v>
      </c>
      <c r="BG148" s="82"/>
      <c r="BI148" s="13" t="str">
        <f t="shared" si="60"/>
        <v xml:space="preserve">  {25,                  ITM_LOG10,            ITM_10x,              ITM_toREC2,           ITM_NULL,             ITM_E,                ITM_e,                ITM_LG_SIGN,          ITM_NULL            },</v>
      </c>
    </row>
    <row r="149" spans="24:61" ht="21">
      <c r="X149" s="168" t="str">
        <f t="shared" si="51"/>
        <v>E47</v>
      </c>
      <c r="Y149" s="148">
        <v>2</v>
      </c>
      <c r="Z149" s="148">
        <v>6</v>
      </c>
      <c r="AA149" s="151" t="str">
        <f t="shared" si="50"/>
        <v>E47.26</v>
      </c>
      <c r="AB149" s="156" t="s">
        <v>5</v>
      </c>
      <c r="AC149" s="157" t="s">
        <v>31</v>
      </c>
      <c r="AD149" s="158" t="s">
        <v>134</v>
      </c>
      <c r="AE149" s="3"/>
      <c r="AF149" s="51" t="s">
        <v>38</v>
      </c>
      <c r="AG149" s="85" t="b">
        <f t="shared" si="61"/>
        <v>1</v>
      </c>
      <c r="AH149" s="91" t="str">
        <f t="shared" si="52"/>
        <v>f</v>
      </c>
      <c r="AI149" s="92" t="str">
        <f t="shared" si="53"/>
        <v>LN</v>
      </c>
      <c r="AJ149" s="93" t="str">
        <f t="shared" si="54"/>
        <v xml:space="preserve"> </v>
      </c>
      <c r="AK149" s="6"/>
      <c r="AL149" s="8" t="str">
        <f t="shared" si="55"/>
        <v>{26</v>
      </c>
      <c r="AM149" s="29" t="str">
        <f t="shared" si="56"/>
        <v>ITM_LN</v>
      </c>
      <c r="AN149" s="29" t="str">
        <f t="shared" si="57"/>
        <v>ITM_EXP</v>
      </c>
      <c r="AO149" s="29" t="str">
        <f t="shared" si="58"/>
        <v>ITM_toPOL2</v>
      </c>
      <c r="AP149" s="48" t="str">
        <f>IF(NOT(ISNA(MATCH(AM149,Lookups!E:E,))),VLOOKUP(AM149,Lookups!E:F,2,0),
IF(NOT(ISNA(MATCH(AN149,Lookups!E:E,))),VLOOKUP(AN149,Lookups!E:F,2,0),
IF(NOT(ISNA(MATCH(AO149,Lookups!E:E,))),VLOOKUP(AO149,Lookups!E:F,2,0),"ITM_NULL")))</f>
        <v>ITM_NULL</v>
      </c>
      <c r="AQ149" s="30" t="str">
        <f t="shared" si="59"/>
        <v>ITM_F</v>
      </c>
      <c r="AR149" s="113" t="s">
        <v>357</v>
      </c>
      <c r="AS149" s="114" t="s">
        <v>174</v>
      </c>
      <c r="AT149" s="116" t="s">
        <v>147</v>
      </c>
      <c r="AW149" s="14" t="str">
        <f t="shared" si="62"/>
        <v>{26</v>
      </c>
      <c r="AX149" s="196" t="str" cm="1">
        <f t="array" ref="AX149">SUBSTITUTE(SUBSTITUTE(_xlfn.SWITCH(AM149,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AM149), ".lo", ),"MNU_", "-MNU_")</f>
        <v>ITM_LN</v>
      </c>
      <c r="AY149" s="196" t="str" cm="1">
        <f t="array" ref="AY149">SUBSTITUTE(SUBSTITUTE(_xlfn.SWITCH(AN149,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AN149), ".lo", ),"MNU_", "-MNU_")</f>
        <v>ITM_EXP</v>
      </c>
      <c r="AZ149" s="196" t="str" cm="1">
        <f t="array" ref="AZ149">SUBSTITUTE(SUBSTITUTE(_xlfn.SWITCH(AO149,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AO149), ".lo", ),"MNU_", "-MNU_")</f>
        <v>ITM_toPOL2</v>
      </c>
      <c r="BA149" s="215" t="str" cm="1">
        <f t="array" ref="BA149">SUBSTITUTE(SUBSTITUTE(_xlfn.SWITCH(AP149,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AP149), ".lo", ),"MNU_", "-MNU_")</f>
        <v>ITM_NULL</v>
      </c>
      <c r="BB149" s="196" t="str" cm="1">
        <f t="array" ref="BB149">SUBSTITUTE(SUBSTITUTE(_xlfn.SWITCH(AQ149,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AQ149), ".lo", ),"MNU_", "-MNU_")</f>
        <v>ITM_F</v>
      </c>
      <c r="BC149" s="196" t="str" cm="1">
        <f t="array" ref="BC149">SUBSTITUTE(SUBSTITUTE(_xlfn.SWITCH(AR149,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AR149), ".lo", ),"MNU_", "-MNU_")</f>
        <v>ITM_f</v>
      </c>
      <c r="BD149" s="196" t="str" cm="1">
        <f t="array" ref="BD149">SUBSTITUTE(SUBSTITUTE(_xlfn.SWITCH(AS149,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AS149), ".lo", ),"MNU_", "-MNU_")</f>
        <v>ITM_LN_SIGN</v>
      </c>
      <c r="BE149" s="196" t="str" cm="1">
        <f t="array" ref="BE149">SUBSTITUTE(SUBSTITUTE(_xlfn.SWITCH(AT149,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AT149), ".lo", ),"MNU_", "-MNU_")</f>
        <v>ITM_NULL</v>
      </c>
      <c r="BG149" s="82"/>
      <c r="BI149" s="13" t="str">
        <f t="shared" si="60"/>
        <v xml:space="preserve">  {26,                  ITM_LN,               ITM_EXP,              ITM_toPOL2,           ITM_NULL,             ITM_F,                ITM_f,                ITM_LN_SIGN,          ITM_NULL            },</v>
      </c>
    </row>
    <row r="150" spans="24:61" ht="21">
      <c r="X150" s="168" t="str">
        <f t="shared" si="51"/>
        <v>E47</v>
      </c>
      <c r="Y150" s="145">
        <v>3</v>
      </c>
      <c r="Z150" s="145">
        <v>1</v>
      </c>
      <c r="AA150" s="151" t="str">
        <f t="shared" si="50"/>
        <v>E47.31</v>
      </c>
      <c r="AB150" s="160" t="s">
        <v>292</v>
      </c>
      <c r="AC150" s="157" t="str">
        <f>" "</f>
        <v xml:space="preserve"> </v>
      </c>
      <c r="AD150" s="158" t="s">
        <v>130</v>
      </c>
      <c r="AE150" s="3"/>
      <c r="AF150" s="169" t="s">
        <v>292</v>
      </c>
      <c r="AG150" s="85" t="b">
        <f t="shared" si="61"/>
        <v>0</v>
      </c>
      <c r="AH150" s="91" t="str">
        <f t="shared" si="52"/>
        <v xml:space="preserve"> </v>
      </c>
      <c r="AI150" s="92" t="str">
        <f t="shared" si="53"/>
        <v xml:space="preserve"> </v>
      </c>
      <c r="AJ150" s="93" t="str">
        <f t="shared" si="54"/>
        <v xml:space="preserve"> f </v>
      </c>
      <c r="AK150" s="6"/>
      <c r="AL150" s="8" t="str">
        <f t="shared" si="55"/>
        <v>{31</v>
      </c>
      <c r="AM150" s="29" t="str">
        <f t="shared" si="56"/>
        <v>ITM_SHIFTf</v>
      </c>
      <c r="AN150" s="29" t="str">
        <f t="shared" si="57"/>
        <v>ITM_NULL</v>
      </c>
      <c r="AO150" s="29" t="str">
        <f t="shared" si="58"/>
        <v>ITM_NULL</v>
      </c>
      <c r="AP150" s="48" t="str">
        <f>IF(NOT(ISNA(MATCH(AM150,Lookups!E:E,))),VLOOKUP(AM150,Lookups!E:F,2,0),
IF(NOT(ISNA(MATCH(AN150,Lookups!E:E,))),VLOOKUP(AN150,Lookups!E:F,2,0),
IF(NOT(ISNA(MATCH(AO150,Lookups!E:E,))),VLOOKUP(AO150,Lookups!E:F,2,0),"ITM_NULL")))</f>
        <v>ITM_SHIFTf</v>
      </c>
      <c r="AQ150" s="30" t="str">
        <f t="shared" si="59"/>
        <v>ITM_SHIFTf</v>
      </c>
      <c r="AR150" s="120" t="s">
        <v>147</v>
      </c>
      <c r="AS150" s="121" t="s">
        <v>147</v>
      </c>
      <c r="AT150" s="117" t="s">
        <v>287</v>
      </c>
      <c r="AW150" s="14" t="str">
        <f t="shared" si="62"/>
        <v>{31</v>
      </c>
      <c r="AX150" s="196" t="str" cm="1">
        <f t="array" ref="AX150">SUBSTITUTE(SUBSTITUTE(_xlfn.SWITCH(AM150,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AM150), ".lo", ),"MNU_", "-MNU_")</f>
        <v>ITM_SHIFTf</v>
      </c>
      <c r="AY150" s="196" t="str" cm="1">
        <f t="array" ref="AY150">SUBSTITUTE(SUBSTITUTE(_xlfn.SWITCH(AN150,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AN150), ".lo", ),"MNU_", "-MNU_")</f>
        <v>ITM_NULL</v>
      </c>
      <c r="AZ150" s="196" t="str" cm="1">
        <f t="array" ref="AZ150">SUBSTITUTE(SUBSTITUTE(_xlfn.SWITCH(AO150,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AO150), ".lo", ),"MNU_", "-MNU_")</f>
        <v>ITM_NULL</v>
      </c>
      <c r="BA150" s="215" t="str" cm="1">
        <f t="array" ref="BA150">SUBSTITUTE(SUBSTITUTE(_xlfn.SWITCH(AP150,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AP150), ".lo", ),"MNU_", "-MNU_")</f>
        <v>ITM_SHIFTf</v>
      </c>
      <c r="BB150" s="196" t="str" cm="1">
        <f t="array" ref="BB150">SUBSTITUTE(SUBSTITUTE(_xlfn.SWITCH(AQ150,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AQ150), ".lo", ),"MNU_", "-MNU_")</f>
        <v>ITM_SHIFTf</v>
      </c>
      <c r="BC150" s="196" t="str" cm="1">
        <f t="array" ref="BC150">SUBSTITUTE(SUBSTITUTE(_xlfn.SWITCH(AR150,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AR150), ".lo", ),"MNU_", "-MNU_")</f>
        <v>ITM_NULL</v>
      </c>
      <c r="BD150" s="196" t="str" cm="1">
        <f t="array" ref="BD150">SUBSTITUTE(SUBSTITUTE(_xlfn.SWITCH(AS150,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AS150), ".lo", ),"MNU_", "-MNU_")</f>
        <v>ITM_NULL</v>
      </c>
      <c r="BE150" s="196" t="str" cm="1">
        <f t="array" ref="BE150">SUBSTITUTE(SUBSTITUTE(_xlfn.SWITCH(AT150,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AT150), ".lo", ),"MNU_", "-MNU_")</f>
        <v>ITM_SHIFTf</v>
      </c>
      <c r="BG150" s="82"/>
      <c r="BI150" s="13" t="str">
        <f t="shared" si="60"/>
        <v xml:space="preserve">  {31,                  ITM_SHIFTf,           ITM_NULL,             ITM_NULL,             ITM_SHIFTf,           ITM_SHIFTf,           ITM_NULL,             ITM_NULL,             ITM_SHIFTf          },</v>
      </c>
    </row>
    <row r="151" spans="24:61" ht="21">
      <c r="X151" s="168" t="str">
        <f t="shared" si="51"/>
        <v>E47</v>
      </c>
      <c r="Y151" s="148">
        <v>3</v>
      </c>
      <c r="Z151" s="148">
        <v>2</v>
      </c>
      <c r="AA151" s="151" t="str">
        <f t="shared" ref="AA151:AA180" si="63">X151&amp;"."&amp;Y151&amp;Z151</f>
        <v>E47.32</v>
      </c>
      <c r="AB151" s="160" t="s">
        <v>293</v>
      </c>
      <c r="AC151" s="157" t="s">
        <v>130</v>
      </c>
      <c r="AD151" s="158" t="s">
        <v>130</v>
      </c>
      <c r="AE151" s="3"/>
      <c r="AF151" s="160" t="s">
        <v>293</v>
      </c>
      <c r="AG151" s="85" t="b">
        <f t="shared" si="61"/>
        <v>0</v>
      </c>
      <c r="AH151" s="91" t="str">
        <f t="shared" si="52"/>
        <v xml:space="preserve"> </v>
      </c>
      <c r="AI151" s="92" t="str">
        <f t="shared" si="53"/>
        <v xml:space="preserve"> </v>
      </c>
      <c r="AJ151" s="93" t="str">
        <f t="shared" si="54"/>
        <v xml:space="preserve"> g </v>
      </c>
      <c r="AK151" s="6"/>
      <c r="AL151" s="8" t="str">
        <f t="shared" si="55"/>
        <v>{32</v>
      </c>
      <c r="AM151" s="29" t="str">
        <f t="shared" si="56"/>
        <v>ITM_SHIFTg</v>
      </c>
      <c r="AN151" s="29" t="str">
        <f t="shared" si="57"/>
        <v>ITM_NULL</v>
      </c>
      <c r="AO151" s="29" t="str">
        <f t="shared" si="58"/>
        <v>ITM_NULL</v>
      </c>
      <c r="AP151" s="48" t="str">
        <f>IF(NOT(ISNA(MATCH(AM151,Lookups!E:E,))),VLOOKUP(AM151,Lookups!E:F,2,0),
IF(NOT(ISNA(MATCH(AN151,Lookups!E:E,))),VLOOKUP(AN151,Lookups!E:F,2,0),
IF(NOT(ISNA(MATCH(AO151,Lookups!E:E,))),VLOOKUP(AO151,Lookups!E:F,2,0),"ITM_NULL")))</f>
        <v>ITM_SHIFTg</v>
      </c>
      <c r="AQ151" s="30" t="str">
        <f t="shared" si="59"/>
        <v>ITM_SHIFTg</v>
      </c>
      <c r="AR151" s="120" t="s">
        <v>147</v>
      </c>
      <c r="AS151" s="121" t="s">
        <v>147</v>
      </c>
      <c r="AT151" s="117" t="s">
        <v>288</v>
      </c>
      <c r="AW151" s="14" t="str">
        <f t="shared" si="62"/>
        <v>{32</v>
      </c>
      <c r="AX151" s="196" t="str" cm="1">
        <f t="array" ref="AX151">SUBSTITUTE(SUBSTITUTE(_xlfn.SWITCH(AM151,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AM151), ".lo", ),"MNU_", "-MNU_")</f>
        <v>ITM_SHIFTg</v>
      </c>
      <c r="AY151" s="196" t="str" cm="1">
        <f t="array" ref="AY151">SUBSTITUTE(SUBSTITUTE(_xlfn.SWITCH(AN151,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AN151), ".lo", ),"MNU_", "-MNU_")</f>
        <v>ITM_NULL</v>
      </c>
      <c r="AZ151" s="196" t="str" cm="1">
        <f t="array" ref="AZ151">SUBSTITUTE(SUBSTITUTE(_xlfn.SWITCH(AO151,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AO151), ".lo", ),"MNU_", "-MNU_")</f>
        <v>ITM_NULL</v>
      </c>
      <c r="BA151" s="215" t="str" cm="1">
        <f t="array" ref="BA151">SUBSTITUTE(SUBSTITUTE(_xlfn.SWITCH(AP151,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AP151), ".lo", ),"MNU_", "-MNU_")</f>
        <v>ITM_SHIFTg</v>
      </c>
      <c r="BB151" s="196" t="str" cm="1">
        <f t="array" ref="BB151">SUBSTITUTE(SUBSTITUTE(_xlfn.SWITCH(AQ151,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AQ151), ".lo", ),"MNU_", "-MNU_")</f>
        <v>ITM_SHIFTg</v>
      </c>
      <c r="BC151" s="196" t="str" cm="1">
        <f t="array" ref="BC151">SUBSTITUTE(SUBSTITUTE(_xlfn.SWITCH(AR151,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AR151), ".lo", ),"MNU_", "-MNU_")</f>
        <v>ITM_NULL</v>
      </c>
      <c r="BD151" s="196" t="str" cm="1">
        <f t="array" ref="BD151">SUBSTITUTE(SUBSTITUTE(_xlfn.SWITCH(AS151,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AS151), ".lo", ),"MNU_", "-MNU_")</f>
        <v>ITM_NULL</v>
      </c>
      <c r="BE151" s="196" t="str" cm="1">
        <f t="array" ref="BE151">SUBSTITUTE(SUBSTITUTE(_xlfn.SWITCH(AT151,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AT151), ".lo", ),"MNU_", "-MNU_")</f>
        <v>ITM_SHIFTg</v>
      </c>
      <c r="BG151" s="82"/>
      <c r="BI151" s="13" t="str">
        <f t="shared" si="60"/>
        <v xml:space="preserve">  {32,                  ITM_SHIFTg,           ITM_NULL,             ITM_NULL,             ITM_SHIFTg,           ITM_SHIFTg,           ITM_NULL,             ITM_NULL,             ITM_SHIFTg          },</v>
      </c>
    </row>
    <row r="152" spans="24:61" ht="21">
      <c r="X152" s="168" t="str">
        <f t="shared" si="51"/>
        <v>E47</v>
      </c>
      <c r="Y152" s="148">
        <v>3</v>
      </c>
      <c r="Z152" s="148">
        <v>3</v>
      </c>
      <c r="AA152" s="151" t="str">
        <f t="shared" si="63"/>
        <v>E47.33</v>
      </c>
      <c r="AB152" s="156" t="s">
        <v>9</v>
      </c>
      <c r="AC152" s="157" t="s">
        <v>332</v>
      </c>
      <c r="AD152" s="158" t="s">
        <v>65</v>
      </c>
      <c r="AE152" s="3"/>
      <c r="AF152" s="51" t="s">
        <v>39</v>
      </c>
      <c r="AG152" s="85" t="b">
        <f t="shared" si="61"/>
        <v>1</v>
      </c>
      <c r="AH152" s="91" t="str">
        <f t="shared" si="52"/>
        <v>g</v>
      </c>
      <c r="AI152" s="92" t="str">
        <f t="shared" si="53"/>
        <v>pi</v>
      </c>
      <c r="AJ152" s="93" t="str">
        <f t="shared" si="54"/>
        <v xml:space="preserve"> </v>
      </c>
      <c r="AK152" s="6"/>
      <c r="AL152" s="8" t="str">
        <f t="shared" si="55"/>
        <v>{33</v>
      </c>
      <c r="AM152" s="29" t="str">
        <f t="shared" si="56"/>
        <v>ITM_Rdown</v>
      </c>
      <c r="AN152" s="29" t="str">
        <f t="shared" si="57"/>
        <v>ITM_Rup</v>
      </c>
      <c r="AO152" s="66" t="str">
        <f t="shared" si="58"/>
        <v>ITM_CONSTpi</v>
      </c>
      <c r="AP152" s="48" t="str">
        <f>IF(NOT(ISNA(MATCH(AM152,Lookups!E:E,))),VLOOKUP(AM152,Lookups!E:F,2,0),
IF(NOT(ISNA(MATCH(AN152,Lookups!E:E,))),VLOOKUP(AN152,Lookups!E:F,2,0),
IF(NOT(ISNA(MATCH(AO152,Lookups!E:E,))),VLOOKUP(AO152,Lookups!E:F,2,0),"ITM_NULL")))</f>
        <v>ITM_NULL</v>
      </c>
      <c r="AQ152" s="30" t="str">
        <f t="shared" si="59"/>
        <v>ITM_G</v>
      </c>
      <c r="AR152" s="113" t="s">
        <v>358</v>
      </c>
      <c r="AS152" s="118" t="s">
        <v>414</v>
      </c>
      <c r="AT152" s="116" t="s">
        <v>147</v>
      </c>
      <c r="AW152" s="14" t="str">
        <f t="shared" si="62"/>
        <v>{33</v>
      </c>
      <c r="AX152" s="196" t="str" cm="1">
        <f t="array" ref="AX152">SUBSTITUTE(SUBSTITUTE(_xlfn.SWITCH(AM152,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AM152), ".lo", ),"MNU_", "-MNU_")</f>
        <v>ITM_Rdown</v>
      </c>
      <c r="AY152" s="196" t="str" cm="1">
        <f t="array" ref="AY152">SUBSTITUTE(SUBSTITUTE(_xlfn.SWITCH(AN152,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AN152), ".lo", ),"MNU_", "-MNU_")</f>
        <v>ITM_Rup</v>
      </c>
      <c r="AZ152" s="196" t="str" cm="1">
        <f t="array" ref="AZ152">SUBSTITUTE(SUBSTITUTE(_xlfn.SWITCH(AO152,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AO152), ".lo", ),"MNU_", "-MNU_")</f>
        <v>ITM_CONSTpi</v>
      </c>
      <c r="BA152" s="215" t="str" cm="1">
        <f t="array" ref="BA152">SUBSTITUTE(SUBSTITUTE(_xlfn.SWITCH(AP152,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AP152), ".lo", ),"MNU_", "-MNU_")</f>
        <v>ITM_NULL</v>
      </c>
      <c r="BB152" s="196" t="str" cm="1">
        <f t="array" ref="BB152">SUBSTITUTE(SUBSTITUTE(_xlfn.SWITCH(AQ152,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AQ152), ".lo", ),"MNU_", "-MNU_")</f>
        <v>ITM_G</v>
      </c>
      <c r="BC152" s="196" t="str" cm="1">
        <f t="array" ref="BC152">SUBSTITUTE(SUBSTITUTE(_xlfn.SWITCH(AR152,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AR152), ".lo", ),"MNU_", "-MNU_")</f>
        <v>ITM_g</v>
      </c>
      <c r="BD152" s="196" t="str" cm="1">
        <f t="array" ref="BD152">SUBSTITUTE(SUBSTITUTE(_xlfn.SWITCH(AS152,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AS152), ".lo", ),"MNU_", "-MNU_")</f>
        <v>ITM_pi</v>
      </c>
      <c r="BE152" s="196" t="str" cm="1">
        <f t="array" ref="BE152">SUBSTITUTE(SUBSTITUTE(_xlfn.SWITCH(AT152,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AT152), ".lo", ),"MNU_", "-MNU_")</f>
        <v>ITM_NULL</v>
      </c>
      <c r="BG152" s="82"/>
      <c r="BI152" s="13" t="str">
        <f t="shared" si="60"/>
        <v xml:space="preserve">  {33,                  ITM_Rdown,            ITM_Rup,              ITM_CONSTpi,          ITM_NULL,             ITM_G,                ITM_g,                ITM_pi,               ITM_NULL            },</v>
      </c>
    </row>
    <row r="153" spans="24:61" ht="21">
      <c r="X153" s="168" t="str">
        <f t="shared" si="51"/>
        <v>E47</v>
      </c>
      <c r="Y153" s="148">
        <v>3</v>
      </c>
      <c r="Z153" s="148">
        <v>4</v>
      </c>
      <c r="AA153" s="151" t="str">
        <f t="shared" si="63"/>
        <v>E47.34</v>
      </c>
      <c r="AB153" s="156" t="s">
        <v>10</v>
      </c>
      <c r="AC153" s="157" t="s">
        <v>67</v>
      </c>
      <c r="AD153" s="158" t="s">
        <v>348</v>
      </c>
      <c r="AE153" s="3"/>
      <c r="AF153" s="51" t="s">
        <v>40</v>
      </c>
      <c r="AG153" s="85" t="b">
        <f t="shared" si="61"/>
        <v>1</v>
      </c>
      <c r="AH153" s="91" t="str">
        <f t="shared" si="52"/>
        <v>h</v>
      </c>
      <c r="AI153" s="92" t="str">
        <f t="shared" si="53"/>
        <v>SIN</v>
      </c>
      <c r="AJ153" s="93" t="str">
        <f t="shared" si="54"/>
        <v xml:space="preserve"> </v>
      </c>
      <c r="AK153" s="6"/>
      <c r="AL153" s="8" t="str">
        <f t="shared" si="55"/>
        <v>{34</v>
      </c>
      <c r="AM153" s="29" t="str">
        <f t="shared" si="56"/>
        <v>ITM_sin</v>
      </c>
      <c r="AN153" s="29" t="str">
        <f t="shared" si="57"/>
        <v>ITM_arcsin</v>
      </c>
      <c r="AO153" s="29" t="str">
        <f t="shared" si="58"/>
        <v>ITM_op_j</v>
      </c>
      <c r="AP153" s="48" t="str">
        <f>IF(NOT(ISNA(MATCH(AM153,Lookups!E:E,))),VLOOKUP(AM153,Lookups!E:F,2,0),
IF(NOT(ISNA(MATCH(AN153,Lookups!E:E,))),VLOOKUP(AN153,Lookups!E:F,2,0),
IF(NOT(ISNA(MATCH(AO153,Lookups!E:E,))),VLOOKUP(AO153,Lookups!E:F,2,0),"ITM_NULL")))</f>
        <v>ITM_NULL</v>
      </c>
      <c r="AQ153" s="30" t="str">
        <f t="shared" si="59"/>
        <v>ITM_H</v>
      </c>
      <c r="AR153" s="113" t="s">
        <v>359</v>
      </c>
      <c r="AS153" s="114" t="s">
        <v>199</v>
      </c>
      <c r="AT153" s="116" t="s">
        <v>147</v>
      </c>
      <c r="AW153" s="14" t="str">
        <f t="shared" si="62"/>
        <v>{34</v>
      </c>
      <c r="AX153" s="196" t="str" cm="1">
        <f t="array" ref="AX153">SUBSTITUTE(SUBSTITUTE(_xlfn.SWITCH(AM153,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AM153), ".lo", ),"MNU_", "-MNU_")</f>
        <v>ITM_sin</v>
      </c>
      <c r="AY153" s="196" t="str" cm="1">
        <f t="array" ref="AY153">SUBSTITUTE(SUBSTITUTE(_xlfn.SWITCH(AN153,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AN153), ".lo", ),"MNU_", "-MNU_")</f>
        <v>ITM_arcsin</v>
      </c>
      <c r="AZ153" s="196" t="str" cm="1">
        <f t="array" ref="AZ153">SUBSTITUTE(SUBSTITUTE(_xlfn.SWITCH(AO153,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AO153), ".lo", ),"MNU_", "-MNU_")</f>
        <v>ITM_op_j</v>
      </c>
      <c r="BA153" s="215" t="str" cm="1">
        <f t="array" ref="BA153">SUBSTITUTE(SUBSTITUTE(_xlfn.SWITCH(AP153,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AP153), ".lo", ),"MNU_", "-MNU_")</f>
        <v>ITM_NULL</v>
      </c>
      <c r="BB153" s="196" t="str" cm="1">
        <f t="array" ref="BB153">SUBSTITUTE(SUBSTITUTE(_xlfn.SWITCH(AQ153,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AQ153), ".lo", ),"MNU_", "-MNU_")</f>
        <v>ITM_H</v>
      </c>
      <c r="BC153" s="196" t="str" cm="1">
        <f t="array" ref="BC153">SUBSTITUTE(SUBSTITUTE(_xlfn.SWITCH(AR153,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AR153), ".lo", ),"MNU_", "-MNU_")</f>
        <v>ITM_h</v>
      </c>
      <c r="BD153" s="196" t="str" cm="1">
        <f t="array" ref="BD153">SUBSTITUTE(SUBSTITUTE(_xlfn.SWITCH(AS153,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AS153), ".lo", ),"MNU_", "-MNU_")</f>
        <v>ITM_SIN_SIGN</v>
      </c>
      <c r="BE153" s="196" t="str" cm="1">
        <f t="array" ref="BE153">SUBSTITUTE(SUBSTITUTE(_xlfn.SWITCH(AT153,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AT153), ".lo", ),"MNU_", "-MNU_")</f>
        <v>ITM_NULL</v>
      </c>
      <c r="BG153" s="82"/>
      <c r="BI153" s="13" t="str">
        <f t="shared" si="60"/>
        <v xml:space="preserve">  {34,                  ITM_sin,              ITM_arcsin,           ITM_op_j,             ITM_NULL,             ITM_H,                ITM_h,                ITM_SIN_SIGN,         ITM_NULL            },</v>
      </c>
    </row>
    <row r="154" spans="24:61" ht="21">
      <c r="X154" s="168" t="str">
        <f t="shared" si="51"/>
        <v>E47</v>
      </c>
      <c r="Y154" s="148">
        <v>3</v>
      </c>
      <c r="Z154" s="148">
        <v>5</v>
      </c>
      <c r="AA154" s="151" t="str">
        <f t="shared" si="63"/>
        <v>E47.35</v>
      </c>
      <c r="AB154" s="156" t="s">
        <v>11</v>
      </c>
      <c r="AC154" s="157" t="s">
        <v>69</v>
      </c>
      <c r="AD154" s="170" t="s">
        <v>61</v>
      </c>
      <c r="AE154" s="3"/>
      <c r="AF154" s="51" t="s">
        <v>41</v>
      </c>
      <c r="AG154" s="85" t="b">
        <f t="shared" si="61"/>
        <v>1</v>
      </c>
      <c r="AH154" s="91" t="str">
        <f t="shared" si="52"/>
        <v>i</v>
      </c>
      <c r="AI154" s="92" t="str">
        <f t="shared" si="53"/>
        <v>COS</v>
      </c>
      <c r="AJ154" s="93" t="str">
        <f t="shared" si="54"/>
        <v>Reg I</v>
      </c>
      <c r="AK154" s="6"/>
      <c r="AL154" s="8" t="str">
        <f t="shared" si="55"/>
        <v>{35</v>
      </c>
      <c r="AM154" s="29" t="str">
        <f t="shared" si="56"/>
        <v>ITM_cos</v>
      </c>
      <c r="AN154" s="29" t="str">
        <f t="shared" si="57"/>
        <v>ITM_arccos</v>
      </c>
      <c r="AO154" s="29" t="str">
        <f t="shared" si="58"/>
        <v>ITM_MAGNITUDE</v>
      </c>
      <c r="AP154" s="48" t="str">
        <f>IF(NOT(ISNA(MATCH(AM154,Lookups!E:E,))),VLOOKUP(AM154,Lookups!E:F,2,0),
IF(NOT(ISNA(MATCH(AN154,Lookups!E:E,))),VLOOKUP(AN154,Lookups!E:F,2,0),
IF(NOT(ISNA(MATCH(AO154,Lookups!E:E,))),VLOOKUP(AO154,Lookups!E:F,2,0),"ITM_NULL")))</f>
        <v>ITM_NULL</v>
      </c>
      <c r="AQ154" s="30" t="str">
        <f t="shared" si="59"/>
        <v>ITM_I</v>
      </c>
      <c r="AR154" s="113" t="s">
        <v>360</v>
      </c>
      <c r="AS154" s="114" t="s">
        <v>205</v>
      </c>
      <c r="AT154" s="115" t="s">
        <v>194</v>
      </c>
      <c r="AW154" s="14" t="str">
        <f t="shared" si="62"/>
        <v>{35</v>
      </c>
      <c r="AX154" s="196" t="str" cm="1">
        <f t="array" ref="AX154">SUBSTITUTE(SUBSTITUTE(_xlfn.SWITCH(AM154,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AM154), ".lo", ),"MNU_", "-MNU_")</f>
        <v>ITM_cos</v>
      </c>
      <c r="AY154" s="196" t="str" cm="1">
        <f t="array" ref="AY154">SUBSTITUTE(SUBSTITUTE(_xlfn.SWITCH(AN154,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AN154), ".lo", ),"MNU_", "-MNU_")</f>
        <v>ITM_arccos</v>
      </c>
      <c r="AZ154" s="196" t="str" cm="1">
        <f t="array" ref="AZ154">SUBSTITUTE(SUBSTITUTE(_xlfn.SWITCH(AO154,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AO154), ".lo", ),"MNU_", "-MNU_")</f>
        <v>ITM_MAGNITUDE</v>
      </c>
      <c r="BA154" s="215" t="str" cm="1">
        <f t="array" ref="BA154">SUBSTITUTE(SUBSTITUTE(_xlfn.SWITCH(AP154,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AP154), ".lo", ),"MNU_", "-MNU_")</f>
        <v>ITM_NULL</v>
      </c>
      <c r="BB154" s="196" t="str" cm="1">
        <f t="array" ref="BB154">SUBSTITUTE(SUBSTITUTE(_xlfn.SWITCH(AQ154,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AQ154), ".lo", ),"MNU_", "-MNU_")</f>
        <v>ITM_I</v>
      </c>
      <c r="BC154" s="196" t="str" cm="1">
        <f t="array" ref="BC154">SUBSTITUTE(SUBSTITUTE(_xlfn.SWITCH(AR154,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AR154), ".lo", ),"MNU_", "-MNU_")</f>
        <v>ITM_i</v>
      </c>
      <c r="BD154" s="196" t="str" cm="1">
        <f t="array" ref="BD154">SUBSTITUTE(SUBSTITUTE(_xlfn.SWITCH(AS154,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AS154), ".lo", ),"MNU_", "-MNU_")</f>
        <v>ITM_COS_SIGN</v>
      </c>
      <c r="BE154" s="196" t="str" cm="1">
        <f t="array" ref="BE154">SUBSTITUTE(SUBSTITUTE(_xlfn.SWITCH(AT154,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AT154), ".lo", ),"MNU_", "-MNU_")</f>
        <v>ITM_REG_I</v>
      </c>
      <c r="BG154" s="82"/>
      <c r="BI154" s="13" t="str">
        <f t="shared" si="60"/>
        <v xml:space="preserve">  {35,                  ITM_cos,              ITM_arccos,           ITM_MAGNITUDE,        ITM_NULL,             ITM_I,                ITM_i,                ITM_COS_SIGN,         ITM_REG_I           },</v>
      </c>
    </row>
    <row r="155" spans="24:61" ht="21">
      <c r="X155" s="168" t="str">
        <f t="shared" si="51"/>
        <v>E47</v>
      </c>
      <c r="Y155" s="148">
        <v>3</v>
      </c>
      <c r="Z155" s="148">
        <v>6</v>
      </c>
      <c r="AA155" s="151" t="str">
        <f t="shared" si="63"/>
        <v>E47.36</v>
      </c>
      <c r="AB155" s="156" t="s">
        <v>12</v>
      </c>
      <c r="AC155" s="157" t="s">
        <v>71</v>
      </c>
      <c r="AD155" s="170" t="s">
        <v>62</v>
      </c>
      <c r="AE155" s="3"/>
      <c r="AF155" s="51" t="s">
        <v>42</v>
      </c>
      <c r="AG155" s="85" t="b">
        <f t="shared" si="61"/>
        <v>1</v>
      </c>
      <c r="AH155" s="91" t="str">
        <f t="shared" si="52"/>
        <v>j</v>
      </c>
      <c r="AI155" s="92" t="str">
        <f t="shared" si="53"/>
        <v>TAN</v>
      </c>
      <c r="AJ155" s="93" t="str">
        <f t="shared" si="54"/>
        <v>Reg J</v>
      </c>
      <c r="AK155" s="6"/>
      <c r="AL155" s="8" t="str">
        <f t="shared" si="55"/>
        <v>{36</v>
      </c>
      <c r="AM155" s="29" t="str">
        <f t="shared" si="56"/>
        <v>ITM_tan</v>
      </c>
      <c r="AN155" s="29" t="str">
        <f t="shared" si="57"/>
        <v>ITM_arctan</v>
      </c>
      <c r="AO155" s="29" t="str">
        <f t="shared" si="58"/>
        <v>ITM_ARG</v>
      </c>
      <c r="AP155" s="48" t="str">
        <f>IF(NOT(ISNA(MATCH(AM155,Lookups!E:E,))),VLOOKUP(AM155,Lookups!E:F,2,0),
IF(NOT(ISNA(MATCH(AN155,Lookups!E:E,))),VLOOKUP(AN155,Lookups!E:F,2,0),
IF(NOT(ISNA(MATCH(AO155,Lookups!E:E,))),VLOOKUP(AO155,Lookups!E:F,2,0),"ITM_NULL")))</f>
        <v>ITM_NULL</v>
      </c>
      <c r="AQ155" s="30" t="str">
        <f t="shared" si="59"/>
        <v>ITM_J</v>
      </c>
      <c r="AR155" s="113" t="s">
        <v>361</v>
      </c>
      <c r="AS155" s="114" t="s">
        <v>211</v>
      </c>
      <c r="AT155" s="115" t="s">
        <v>200</v>
      </c>
      <c r="AW155" s="14" t="str">
        <f t="shared" si="62"/>
        <v>{36</v>
      </c>
      <c r="AX155" s="196" t="str" cm="1">
        <f t="array" ref="AX155">SUBSTITUTE(SUBSTITUTE(_xlfn.SWITCH(AM155,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AM155), ".lo", ),"MNU_", "-MNU_")</f>
        <v>ITM_tan</v>
      </c>
      <c r="AY155" s="196" t="str" cm="1">
        <f t="array" ref="AY155">SUBSTITUTE(SUBSTITUTE(_xlfn.SWITCH(AN155,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AN155), ".lo", ),"MNU_", "-MNU_")</f>
        <v>ITM_arctan</v>
      </c>
      <c r="AZ155" s="196" t="str" cm="1">
        <f t="array" ref="AZ155">SUBSTITUTE(SUBSTITUTE(_xlfn.SWITCH(AO155,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AO155), ".lo", ),"MNU_", "-MNU_")</f>
        <v>ITM_ARG</v>
      </c>
      <c r="BA155" s="215" t="str" cm="1">
        <f t="array" ref="BA155">SUBSTITUTE(SUBSTITUTE(_xlfn.SWITCH(AP155,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AP155), ".lo", ),"MNU_", "-MNU_")</f>
        <v>ITM_NULL</v>
      </c>
      <c r="BB155" s="196" t="str" cm="1">
        <f t="array" ref="BB155">SUBSTITUTE(SUBSTITUTE(_xlfn.SWITCH(AQ155,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AQ155), ".lo", ),"MNU_", "-MNU_")</f>
        <v>ITM_J</v>
      </c>
      <c r="BC155" s="196" t="str" cm="1">
        <f t="array" ref="BC155">SUBSTITUTE(SUBSTITUTE(_xlfn.SWITCH(AR155,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AR155), ".lo", ),"MNU_", "-MNU_")</f>
        <v>ITM_j</v>
      </c>
      <c r="BD155" s="196" t="str" cm="1">
        <f t="array" ref="BD155">SUBSTITUTE(SUBSTITUTE(_xlfn.SWITCH(AS155,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AS155), ".lo", ),"MNU_", "-MNU_")</f>
        <v>ITM_TAN_SIGN</v>
      </c>
      <c r="BE155" s="196" t="str" cm="1">
        <f t="array" ref="BE155">SUBSTITUTE(SUBSTITUTE(_xlfn.SWITCH(AT155,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AT155), ".lo", ),"MNU_", "-MNU_")</f>
        <v>ITM_REG_J</v>
      </c>
      <c r="BG155" s="82"/>
      <c r="BI155" s="13" t="str">
        <f t="shared" si="60"/>
        <v xml:space="preserve">  {36,                  ITM_tan,              ITM_arctan,           ITM_ARG,              ITM_NULL,             ITM_J,                ITM_j,                ITM_TAN_SIGN,         ITM_REG_J           },</v>
      </c>
    </row>
    <row r="156" spans="24:61" ht="21">
      <c r="X156" s="168" t="str">
        <f t="shared" si="51"/>
        <v>E47</v>
      </c>
      <c r="Y156" s="145">
        <v>4</v>
      </c>
      <c r="Z156" s="145">
        <v>1</v>
      </c>
      <c r="AA156" s="151" t="str">
        <f t="shared" si="63"/>
        <v>E47.41</v>
      </c>
      <c r="AB156" s="156" t="s">
        <v>13</v>
      </c>
      <c r="AC156" s="157" t="s">
        <v>73</v>
      </c>
      <c r="AD156" s="158" t="s">
        <v>97</v>
      </c>
      <c r="AE156" s="3"/>
      <c r="AF156" s="51" t="s">
        <v>13</v>
      </c>
      <c r="AG156" s="85" t="b">
        <f t="shared" si="61"/>
        <v>0</v>
      </c>
      <c r="AH156" s="91" t="str">
        <f t="shared" si="52"/>
        <v>X.SWAP</v>
      </c>
      <c r="AI156" s="92" t="str">
        <f t="shared" si="53"/>
        <v>a.PARSE</v>
      </c>
      <c r="AJ156" s="93" t="str">
        <f t="shared" si="54"/>
        <v>ENTER</v>
      </c>
      <c r="AK156" s="6"/>
      <c r="AL156" s="8" t="str">
        <f t="shared" si="55"/>
        <v>{41</v>
      </c>
      <c r="AM156" s="29" t="str">
        <f t="shared" si="56"/>
        <v>ITM_ENTER</v>
      </c>
      <c r="AN156" s="29" t="str">
        <f t="shared" si="57"/>
        <v>KEY_COMPLEX</v>
      </c>
      <c r="AO156" s="29" t="str">
        <f t="shared" si="58"/>
        <v>MNU_CPX</v>
      </c>
      <c r="AP156" s="48" t="str">
        <f>IF(NOT(ISNA(MATCH(AM156,Lookups!E:E,))),VLOOKUP(AM156,Lookups!E:F,2,0),
IF(NOT(ISNA(MATCH(AN156,Lookups!E:E,))),VLOOKUP(AN156,Lookups!E:F,2,0),
IF(NOT(ISNA(MATCH(AO156,Lookups!E:E,))),VLOOKUP(AO156,Lookups!E:F,2,0),"ITM_NULL")))</f>
        <v>ITM_ENTER</v>
      </c>
      <c r="AQ156" s="30" t="str">
        <f t="shared" si="59"/>
        <v>ITM_ENTER</v>
      </c>
      <c r="AR156" s="119" t="s">
        <v>347</v>
      </c>
      <c r="AS156" s="114" t="s">
        <v>215</v>
      </c>
      <c r="AT156" s="117" t="s">
        <v>213</v>
      </c>
      <c r="AW156" s="14" t="str">
        <f t="shared" si="62"/>
        <v>{41</v>
      </c>
      <c r="AX156" s="196" t="str" cm="1">
        <f t="array" ref="AX156">SUBSTITUTE(SUBSTITUTE(_xlfn.SWITCH(AM156,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AM156), ".lo", ),"MNU_", "-MNU_")</f>
        <v>ITM_ENTER</v>
      </c>
      <c r="AY156" s="196" t="str" cm="1">
        <f t="array" ref="AY156">SUBSTITUTE(SUBSTITUTE(_xlfn.SWITCH(AN156,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AN156), ".lo", ),"MNU_", "-MNU_")</f>
        <v>KEY_COMPLEX</v>
      </c>
      <c r="AZ156" s="196" t="str" cm="1">
        <f t="array" ref="AZ156">SUBSTITUTE(SUBSTITUTE(_xlfn.SWITCH(AO156,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AO156), ".lo", ),"MNU_", "-MNU_")</f>
        <v>-MNU_CPX</v>
      </c>
      <c r="BA156" s="215" t="str" cm="1">
        <f t="array" ref="BA156">SUBSTITUTE(SUBSTITUTE(_xlfn.SWITCH(AP156,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AP156), ".lo", ),"MNU_", "-MNU_")</f>
        <v>ITM_ENTER</v>
      </c>
      <c r="BB156" s="196" t="str" cm="1">
        <f t="array" ref="BB156">SUBSTITUTE(SUBSTITUTE(_xlfn.SWITCH(AQ156,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AQ156), ".lo", ),"MNU_", "-MNU_")</f>
        <v>ITM_ENTER</v>
      </c>
      <c r="BC156" s="196" t="str" cm="1">
        <f t="array" ref="BC156">SUBSTITUTE(SUBSTITUTE(_xlfn.SWITCH(AR156,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AR156), ".lo", ),"MNU_", "-MNU_")</f>
        <v>ITM_XSWAP</v>
      </c>
      <c r="BD156" s="196" t="str" cm="1">
        <f t="array" ref="BD156">SUBSTITUTE(SUBSTITUTE(_xlfn.SWITCH(AS156,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AS156), ".lo", ),"MNU_", "-MNU_")</f>
        <v>ITM_XPARSE</v>
      </c>
      <c r="BE156" s="196" t="str" cm="1">
        <f t="array" ref="BE156">SUBSTITUTE(SUBSTITUTE(_xlfn.SWITCH(AT156,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AT156), ".lo", ),"MNU_", "-MNU_")</f>
        <v>ITM_ENTER</v>
      </c>
      <c r="BG156" s="82"/>
      <c r="BI156" s="13" t="str">
        <f t="shared" si="60"/>
        <v xml:space="preserve">  {41,                  ITM_ENTER,            KEY_COMPLEX,          -MNU_CPX,             ITM_ENTER,            ITM_ENTER,            ITM_XSWAP,            ITM_XPARSE,           ITM_ENTER           },</v>
      </c>
    </row>
    <row r="157" spans="24:61" ht="21">
      <c r="X157" s="168" t="str">
        <f t="shared" si="51"/>
        <v>E47</v>
      </c>
      <c r="Y157" s="148">
        <v>4</v>
      </c>
      <c r="Z157" s="148">
        <v>2</v>
      </c>
      <c r="AA157" s="151" t="str">
        <f t="shared" si="63"/>
        <v>E47.42</v>
      </c>
      <c r="AB157" s="156" t="s">
        <v>131</v>
      </c>
      <c r="AC157" s="157" t="s">
        <v>74</v>
      </c>
      <c r="AD157" s="158" t="s">
        <v>99</v>
      </c>
      <c r="AE157" s="3"/>
      <c r="AF157" s="51" t="s">
        <v>43</v>
      </c>
      <c r="AG157" s="85" t="b">
        <f t="shared" si="61"/>
        <v>1</v>
      </c>
      <c r="AH157" s="91" t="str">
        <f t="shared" si="52"/>
        <v>k</v>
      </c>
      <c r="AI157" s="92" t="str">
        <f t="shared" si="53"/>
        <v>&lt;&gt;</v>
      </c>
      <c r="AJ157" s="93" t="str">
        <f t="shared" si="54"/>
        <v>Reg K</v>
      </c>
      <c r="AK157" s="6"/>
      <c r="AL157" s="8" t="str">
        <f t="shared" si="55"/>
        <v>{42</v>
      </c>
      <c r="AM157" s="29" t="str">
        <f t="shared" si="56"/>
        <v>ITM_XexY</v>
      </c>
      <c r="AN157" s="29" t="str">
        <f t="shared" si="57"/>
        <v>ITM_LASTX</v>
      </c>
      <c r="AO157" s="29" t="str">
        <f t="shared" si="58"/>
        <v>MNU_STK</v>
      </c>
      <c r="AP157" s="48" t="str">
        <f>IF(NOT(ISNA(MATCH(AM157,Lookups!E:E,))),VLOOKUP(AM157,Lookups!E:F,2,0),
IF(NOT(ISNA(MATCH(AN157,Lookups!E:E,))),VLOOKUP(AN157,Lookups!E:F,2,0),
IF(NOT(ISNA(MATCH(AO157,Lookups!E:E,))),VLOOKUP(AO157,Lookups!E:F,2,0),"ITM_NULL")))</f>
        <v>ITM_ex</v>
      </c>
      <c r="AQ157" s="30" t="str">
        <f t="shared" si="59"/>
        <v>ITM_K</v>
      </c>
      <c r="AR157" s="113" t="s">
        <v>362</v>
      </c>
      <c r="AS157" s="114" t="s">
        <v>219</v>
      </c>
      <c r="AT157" s="115" t="s">
        <v>206</v>
      </c>
      <c r="AW157" s="14" t="str">
        <f t="shared" si="62"/>
        <v>{42</v>
      </c>
      <c r="AX157" s="196" t="str" cm="1">
        <f t="array" ref="AX157">SUBSTITUTE(SUBSTITUTE(_xlfn.SWITCH(AM157,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AM157), ".lo", ),"MNU_", "-MNU_")</f>
        <v>ITM_XexY</v>
      </c>
      <c r="AY157" s="196" t="str" cm="1">
        <f t="array" ref="AY157">SUBSTITUTE(SUBSTITUTE(_xlfn.SWITCH(AN157,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AN157), ".lo", ),"MNU_", "-MNU_")</f>
        <v>ITM_LASTX</v>
      </c>
      <c r="AZ157" s="196" t="str" cm="1">
        <f t="array" ref="AZ157">SUBSTITUTE(SUBSTITUTE(_xlfn.SWITCH(AO157,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AO157), ".lo", ),"MNU_", "-MNU_")</f>
        <v>-MNU_STK</v>
      </c>
      <c r="BA157" s="215" t="str" cm="1">
        <f t="array" ref="BA157">SUBSTITUTE(SUBSTITUTE(_xlfn.SWITCH(AP157,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AP157), ".lo", ),"MNU_", "-MNU_")</f>
        <v>ITM_ex</v>
      </c>
      <c r="BB157" s="196" t="str" cm="1">
        <f t="array" ref="BB157">SUBSTITUTE(SUBSTITUTE(_xlfn.SWITCH(AQ157,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AQ157), ".lo", ),"MNU_", "-MNU_")</f>
        <v>ITM_K</v>
      </c>
      <c r="BC157" s="196" t="str" cm="1">
        <f t="array" ref="BC157">SUBSTITUTE(SUBSTITUTE(_xlfn.SWITCH(AR157,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AR157), ".lo", ),"MNU_", "-MNU_")</f>
        <v>ITM_k</v>
      </c>
      <c r="BD157" s="196" t="str" cm="1">
        <f t="array" ref="BD157">SUBSTITUTE(SUBSTITUTE(_xlfn.SWITCH(AS157,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AS157), ".lo", ),"MNU_", "-MNU_")</f>
        <v>ITM_ex</v>
      </c>
      <c r="BE157" s="196" t="str" cm="1">
        <f t="array" ref="BE157">SUBSTITUTE(SUBSTITUTE(_xlfn.SWITCH(AT157,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AT157), ".lo", ),"MNU_", "-MNU_")</f>
        <v>ITM_REG_K</v>
      </c>
      <c r="BG157" s="82"/>
      <c r="BI157" s="13" t="str">
        <f t="shared" si="60"/>
        <v xml:space="preserve">  {42,                  ITM_XexY,             ITM_LASTX,            -MNU_STK,             ITM_ex,               ITM_K,                ITM_k,                ITM_ex,               ITM_REG_K           },</v>
      </c>
    </row>
    <row r="158" spans="24:61" ht="21">
      <c r="X158" s="168" t="str">
        <f t="shared" si="51"/>
        <v>E47</v>
      </c>
      <c r="Y158" s="148">
        <v>4</v>
      </c>
      <c r="Z158" s="148">
        <v>3</v>
      </c>
      <c r="AA158" s="151" t="str">
        <f t="shared" si="63"/>
        <v>E47.43</v>
      </c>
      <c r="AB158" s="156" t="s">
        <v>14</v>
      </c>
      <c r="AC158" s="157" t="s">
        <v>132</v>
      </c>
      <c r="AD158" s="158" t="s">
        <v>659</v>
      </c>
      <c r="AE158" s="3"/>
      <c r="AF158" s="51" t="s">
        <v>44</v>
      </c>
      <c r="AG158" s="85" t="b">
        <f t="shared" si="61"/>
        <v>1</v>
      </c>
      <c r="AH158" s="91" t="str">
        <f t="shared" si="52"/>
        <v>l</v>
      </c>
      <c r="AI158" s="92" t="str">
        <f t="shared" si="53"/>
        <v>+/-</v>
      </c>
      <c r="AJ158" s="93" t="str">
        <f t="shared" si="54"/>
        <v>Reg L</v>
      </c>
      <c r="AK158" s="6"/>
      <c r="AL158" s="8" t="str">
        <f t="shared" si="55"/>
        <v>{43</v>
      </c>
      <c r="AM158" s="29" t="str">
        <f t="shared" si="56"/>
        <v>ITM_CHS</v>
      </c>
      <c r="AN158" s="29" t="str">
        <f t="shared" si="57"/>
        <v>ITM_DRG</v>
      </c>
      <c r="AO158" s="29" t="str">
        <f t="shared" si="58"/>
        <v>MNU_TRG_C47</v>
      </c>
      <c r="AP158" s="48" t="str">
        <f>IF(NOT(ISNA(MATCH(AM158,Lookups!E:E,))),VLOOKUP(AM158,Lookups!E:F,2,0),
IF(NOT(ISNA(MATCH(AN158,Lookups!E:E,))),VLOOKUP(AN158,Lookups!E:F,2,0),
IF(NOT(ISNA(MATCH(AO158,Lookups!E:E,))),VLOOKUP(AO158,Lookups!E:F,2,0),"ITM_NULL")))</f>
        <v>ITM_PLUS_MINUS</v>
      </c>
      <c r="AQ158" s="30" t="str">
        <f t="shared" si="59"/>
        <v>ITM_L</v>
      </c>
      <c r="AR158" s="113" t="s">
        <v>363</v>
      </c>
      <c r="AS158" s="114" t="s">
        <v>222</v>
      </c>
      <c r="AT158" s="115" t="s">
        <v>212</v>
      </c>
      <c r="AW158" s="14" t="str">
        <f t="shared" si="62"/>
        <v>{43</v>
      </c>
      <c r="AX158" s="196" t="str" cm="1">
        <f t="array" ref="AX158">SUBSTITUTE(SUBSTITUTE(_xlfn.SWITCH(AM158,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AM158), ".lo", ),"MNU_", "-MNU_")</f>
        <v>ITM_CHS</v>
      </c>
      <c r="AY158" s="196" t="str" cm="1">
        <f t="array" ref="AY158">SUBSTITUTE(SUBSTITUTE(_xlfn.SWITCH(AN158,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AN158), ".lo", ),"MNU_", "-MNU_")</f>
        <v>ITM_DRG</v>
      </c>
      <c r="AZ158" s="196" t="str" cm="1">
        <f t="array" ref="AZ158">SUBSTITUTE(SUBSTITUTE(_xlfn.SWITCH(AO158,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AO158), ".lo", ),"MNU_", "-MNU_")</f>
        <v>-MNU_TRG_C47</v>
      </c>
      <c r="BA158" s="215" t="str" cm="1">
        <f t="array" ref="BA158">SUBSTITUTE(SUBSTITUTE(_xlfn.SWITCH(AP158,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AP158), ".lo", ),"MNU_", "-MNU_")</f>
        <v>ITM_PLUS_MINUS</v>
      </c>
      <c r="BB158" s="196" t="str" cm="1">
        <f t="array" ref="BB158">SUBSTITUTE(SUBSTITUTE(_xlfn.SWITCH(AQ158,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AQ158), ".lo", ),"MNU_", "-MNU_")</f>
        <v>ITM_L</v>
      </c>
      <c r="BC158" s="196" t="str" cm="1">
        <f t="array" ref="BC158">SUBSTITUTE(SUBSTITUTE(_xlfn.SWITCH(AR158,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AR158), ".lo", ),"MNU_", "-MNU_")</f>
        <v>ITM_l</v>
      </c>
      <c r="BD158" s="196" t="str" cm="1">
        <f t="array" ref="BD158">SUBSTITUTE(SUBSTITUTE(_xlfn.SWITCH(AS158,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AS158), ".lo", ),"MNU_", "-MNU_")</f>
        <v>ITM_PLUS_MINUS</v>
      </c>
      <c r="BE158" s="196" t="str" cm="1">
        <f t="array" ref="BE158">SUBSTITUTE(SUBSTITUTE(_xlfn.SWITCH(AT158,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AT158), ".lo", ),"MNU_", "-MNU_")</f>
        <v>ITM_REG_L</v>
      </c>
      <c r="BG158" s="82"/>
      <c r="BI158" s="13" t="str">
        <f t="shared" si="60"/>
        <v xml:space="preserve">  {43,                  ITM_CHS,              ITM_DRG,              -MNU_TRG_C47,         ITM_PLUS_MINUS,       ITM_L,                ITM_l,                ITM_PLUS_MINUS,       ITM_REG_L           },</v>
      </c>
    </row>
    <row r="159" spans="24:61" ht="21">
      <c r="X159" s="168" t="str">
        <f t="shared" si="51"/>
        <v>E47</v>
      </c>
      <c r="Y159" s="148">
        <v>4</v>
      </c>
      <c r="Z159" s="148">
        <v>4</v>
      </c>
      <c r="AA159" s="151" t="str">
        <f t="shared" si="63"/>
        <v>E47.44</v>
      </c>
      <c r="AB159" s="156" t="s">
        <v>15</v>
      </c>
      <c r="AC159" s="157" t="s">
        <v>101</v>
      </c>
      <c r="AD159" s="158" t="s">
        <v>100</v>
      </c>
      <c r="AE159" s="3"/>
      <c r="AF159" s="51" t="s">
        <v>45</v>
      </c>
      <c r="AG159" s="85" t="b">
        <f t="shared" si="61"/>
        <v>1</v>
      </c>
      <c r="AH159" s="91" t="str">
        <f t="shared" si="52"/>
        <v>m</v>
      </c>
      <c r="AI159" s="92" t="str">
        <f t="shared" si="53"/>
        <v>&lt;E&gt;</v>
      </c>
      <c r="AJ159" s="93" t="str">
        <f t="shared" si="54"/>
        <v xml:space="preserve"> </v>
      </c>
      <c r="AK159" s="6"/>
      <c r="AL159" s="8" t="str">
        <f t="shared" si="55"/>
        <v>{44</v>
      </c>
      <c r="AM159" s="29" t="str">
        <f t="shared" si="56"/>
        <v>ITM_EXPONENT</v>
      </c>
      <c r="AN159" s="29" t="str">
        <f t="shared" si="57"/>
        <v>MNU_EXP</v>
      </c>
      <c r="AO159" s="29" t="str">
        <f t="shared" si="58"/>
        <v>MNU_DISP</v>
      </c>
      <c r="AP159" s="48" t="str">
        <f>IF(NOT(ISNA(MATCH(AM159,Lookups!E:E,))),VLOOKUP(AM159,Lookups!E:F,2,0),
IF(NOT(ISNA(MATCH(AN159,Lookups!E:E,))),VLOOKUP(AN159,Lookups!E:F,2,0),
IF(NOT(ISNA(MATCH(AO159,Lookups!E:E,))),VLOOKUP(AO159,Lookups!E:F,2,0),"ITM_NULL")))</f>
        <v>ITM_NULL</v>
      </c>
      <c r="AQ159" s="30" t="str">
        <f t="shared" si="59"/>
        <v>ITM_M</v>
      </c>
      <c r="AR159" s="113" t="s">
        <v>364</v>
      </c>
      <c r="AS159" s="114" t="s">
        <v>467</v>
      </c>
      <c r="AT159" s="116" t="s">
        <v>147</v>
      </c>
      <c r="AW159" s="14" t="str">
        <f t="shared" si="62"/>
        <v>{44</v>
      </c>
      <c r="AX159" s="196" t="str" cm="1">
        <f t="array" ref="AX159">SUBSTITUTE(SUBSTITUTE(_xlfn.SWITCH(AM159,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AM159), ".lo", ),"MNU_", "-MNU_")</f>
        <v>ITM_EXPONENT</v>
      </c>
      <c r="AY159" s="196" t="str" cm="1">
        <f t="array" ref="AY159">SUBSTITUTE(SUBSTITUTE(_xlfn.SWITCH(AN159,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AN159), ".lo", ),"MNU_", "-MNU_")</f>
        <v>-MNU_EXP</v>
      </c>
      <c r="AZ159" s="196" t="str" cm="1">
        <f t="array" ref="AZ159">SUBSTITUTE(SUBSTITUTE(_xlfn.SWITCH(AO159,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AO159), ".lo", ),"MNU_", "-MNU_")</f>
        <v>-MNU_DISP</v>
      </c>
      <c r="BA159" s="215" t="str" cm="1">
        <f t="array" ref="BA159">SUBSTITUTE(SUBSTITUTE(_xlfn.SWITCH(AP159,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AP159), ".lo", ),"MNU_", "-MNU_")</f>
        <v>ITM_NULL</v>
      </c>
      <c r="BB159" s="196" t="str" cm="1">
        <f t="array" ref="BB159">SUBSTITUTE(SUBSTITUTE(_xlfn.SWITCH(AQ159,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AQ159), ".lo", ),"MNU_", "-MNU_")</f>
        <v>ITM_M</v>
      </c>
      <c r="BC159" s="196" t="str" cm="1">
        <f t="array" ref="BC159">SUBSTITUTE(SUBSTITUTE(_xlfn.SWITCH(AR159,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AR159), ".lo", ),"MNU_", "-MNU_")</f>
        <v>ITM_m</v>
      </c>
      <c r="BD159" s="196" t="str" cm="1">
        <f t="array" ref="BD159">SUBSTITUTE(SUBSTITUTE(_xlfn.SWITCH(AS159,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AS159), ".lo", ),"MNU_", "-MNU_")</f>
        <v>ITM_EEXCHR</v>
      </c>
      <c r="BE159" s="196" t="str" cm="1">
        <f t="array" ref="BE159">SUBSTITUTE(SUBSTITUTE(_xlfn.SWITCH(AT159,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AT159), ".lo", ),"MNU_", "-MNU_")</f>
        <v>ITM_NULL</v>
      </c>
      <c r="BG159" s="82"/>
      <c r="BI159" s="13" t="str">
        <f t="shared" si="60"/>
        <v xml:space="preserve">  {44,                  ITM_EXPONENT,         -MNU_EXP,             -MNU_DISP,            ITM_NULL,             ITM_M,                ITM_m,                ITM_EEXCHR,           ITM_NULL            },</v>
      </c>
    </row>
    <row r="160" spans="24:61" ht="21">
      <c r="X160" s="168" t="str">
        <f t="shared" si="51"/>
        <v>E47</v>
      </c>
      <c r="Y160" s="148">
        <v>4</v>
      </c>
      <c r="Z160" s="148">
        <v>5</v>
      </c>
      <c r="AA160" s="151" t="str">
        <f t="shared" si="63"/>
        <v>E47.45</v>
      </c>
      <c r="AB160" s="156" t="s">
        <v>16</v>
      </c>
      <c r="AC160" s="157" t="s">
        <v>75</v>
      </c>
      <c r="AD160" s="158" t="s">
        <v>103</v>
      </c>
      <c r="AE160" s="3"/>
      <c r="AF160" s="51" t="s">
        <v>16</v>
      </c>
      <c r="AG160" s="85" t="b">
        <f t="shared" si="61"/>
        <v>0</v>
      </c>
      <c r="AH160" s="91" t="str">
        <f t="shared" si="52"/>
        <v>CLA</v>
      </c>
      <c r="AI160" s="92" t="str">
        <f t="shared" si="53"/>
        <v>CLA</v>
      </c>
      <c r="AJ160" s="93" t="str">
        <f t="shared" si="54"/>
        <v>&lt;=</v>
      </c>
      <c r="AK160" s="6"/>
      <c r="AL160" s="8" t="str">
        <f t="shared" si="55"/>
        <v>{45</v>
      </c>
      <c r="AM160" s="29" t="str">
        <f t="shared" si="56"/>
        <v>ITM_BACKSPACE</v>
      </c>
      <c r="AN160" s="29" t="str">
        <f t="shared" si="57"/>
        <v>ITM_UNDO</v>
      </c>
      <c r="AO160" s="29" t="str">
        <f t="shared" si="58"/>
        <v>MNU_CLR</v>
      </c>
      <c r="AP160" s="48" t="str">
        <f>IF(NOT(ISNA(MATCH(AM160,Lookups!E:E,))),VLOOKUP(AM160,Lookups!E:F,2,0),
IF(NOT(ISNA(MATCH(AN160,Lookups!E:E,))),VLOOKUP(AN160,Lookups!E:F,2,0),
IF(NOT(ISNA(MATCH(AO160,Lookups!E:E,))),VLOOKUP(AO160,Lookups!E:F,2,0),"ITM_NULL")))</f>
        <v>ITM_BACKSPACE</v>
      </c>
      <c r="AQ160" s="30" t="str">
        <f t="shared" si="59"/>
        <v>ITM_BACKSPACE</v>
      </c>
      <c r="AR160" s="119" t="s">
        <v>229</v>
      </c>
      <c r="AS160" s="114" t="s">
        <v>229</v>
      </c>
      <c r="AT160" s="117" t="s">
        <v>227</v>
      </c>
      <c r="AW160" s="14" t="str">
        <f t="shared" si="62"/>
        <v>{45</v>
      </c>
      <c r="AX160" s="196" t="str" cm="1">
        <f t="array" ref="AX160">SUBSTITUTE(SUBSTITUTE(_xlfn.SWITCH(AM160,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AM160), ".lo", ),"MNU_", "-MNU_")</f>
        <v>ITM_BACKSPACE</v>
      </c>
      <c r="AY160" s="196" t="str" cm="1">
        <f t="array" ref="AY160">SUBSTITUTE(SUBSTITUTE(_xlfn.SWITCH(AN160,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AN160), ".lo", ),"MNU_", "-MNU_")</f>
        <v>ITM_UNDO</v>
      </c>
      <c r="AZ160" s="196" t="str" cm="1">
        <f t="array" ref="AZ160">SUBSTITUTE(SUBSTITUTE(_xlfn.SWITCH(AO160,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AO160), ".lo", ),"MNU_", "-MNU_")</f>
        <v>-MNU_CLR</v>
      </c>
      <c r="BA160" s="215" t="str" cm="1">
        <f t="array" ref="BA160">SUBSTITUTE(SUBSTITUTE(_xlfn.SWITCH(AP160,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AP160), ".lo", ),"MNU_", "-MNU_")</f>
        <v>ITM_BACKSPACE</v>
      </c>
      <c r="BB160" s="196" t="str" cm="1">
        <f t="array" ref="BB160">SUBSTITUTE(SUBSTITUTE(_xlfn.SWITCH(AQ160,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AQ160), ".lo", ),"MNU_", "-MNU_")</f>
        <v>ITM_BACKSPACE</v>
      </c>
      <c r="BC160" s="196" t="str" cm="1">
        <f t="array" ref="BC160">SUBSTITUTE(SUBSTITUTE(_xlfn.SWITCH(AR160,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AR160), ".lo", ),"MNU_", "-MNU_")</f>
        <v>ITM_CLA</v>
      </c>
      <c r="BD160" s="196" t="str" cm="1">
        <f t="array" ref="BD160">SUBSTITUTE(SUBSTITUTE(_xlfn.SWITCH(AS160,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AS160), ".lo", ),"MNU_", "-MNU_")</f>
        <v>ITM_CLA</v>
      </c>
      <c r="BE160" s="196" t="str" cm="1">
        <f t="array" ref="BE160">SUBSTITUTE(SUBSTITUTE(_xlfn.SWITCH(AT160,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AT160), ".lo", ),"MNU_", "-MNU_")</f>
        <v>ITM_BACKSPACE</v>
      </c>
      <c r="BG160" s="82"/>
      <c r="BI160" s="13" t="str">
        <f t="shared" si="60"/>
        <v xml:space="preserve">  {45,                  ITM_BACKSPACE,        ITM_UNDO,             -MNU_CLR,             ITM_BACKSPACE,        ITM_BACKSPACE,        ITM_CLA,              ITM_CLA,              ITM_BACKSPACE       },</v>
      </c>
    </row>
    <row r="161" spans="24:61" ht="21">
      <c r="X161" s="168" t="str">
        <f t="shared" si="51"/>
        <v>E47</v>
      </c>
      <c r="Y161" s="145">
        <v>5</v>
      </c>
      <c r="Z161" s="145">
        <v>1</v>
      </c>
      <c r="AA161" s="151" t="str">
        <f t="shared" si="63"/>
        <v>E47.51</v>
      </c>
      <c r="AB161" s="156" t="s">
        <v>6</v>
      </c>
      <c r="AC161" s="157" t="s">
        <v>445</v>
      </c>
      <c r="AD161" s="158" t="s">
        <v>81</v>
      </c>
      <c r="AE161" s="3"/>
      <c r="AF161" s="51" t="str">
        <f>" "</f>
        <v xml:space="preserve"> </v>
      </c>
      <c r="AG161" s="85" t="b">
        <f t="shared" si="61"/>
        <v>1</v>
      </c>
      <c r="AH161" s="91" t="str">
        <f t="shared" si="52"/>
        <v xml:space="preserve"> </v>
      </c>
      <c r="AI161" s="92" t="str">
        <f t="shared" si="53"/>
        <v>alpha</v>
      </c>
      <c r="AJ161" s="93" t="str">
        <f t="shared" si="54"/>
        <v>[ alpha (TAM) ]</v>
      </c>
      <c r="AK161" s="6"/>
      <c r="AL161" s="8" t="str">
        <f t="shared" si="55"/>
        <v>{51</v>
      </c>
      <c r="AM161" s="29" t="str">
        <f t="shared" si="56"/>
        <v>ITM_XEQ</v>
      </c>
      <c r="AN161" s="29" t="str">
        <f t="shared" si="57"/>
        <v>ITM_AIM</v>
      </c>
      <c r="AO161" s="29" t="str">
        <f t="shared" si="58"/>
        <v>ITM_USERMODE</v>
      </c>
      <c r="AP161" s="48" t="str">
        <f>IF(NOT(ISNA(MATCH(AM161,Lookups!E:E,))),VLOOKUP(AM161,Lookups!E:F,2,0),
IF(NOT(ISNA(MATCH(AN161,Lookups!E:E,))),VLOOKUP(AN161,Lookups!E:F,2,0),
IF(NOT(ISNA(MATCH(AO161,Lookups!E:E,))),VLOOKUP(AO161,Lookups!E:F,2,0),"ITM_NULL")))</f>
        <v>ITM_NULL</v>
      </c>
      <c r="AQ161" s="30" t="str">
        <f t="shared" si="59"/>
        <v>ITM_NULL</v>
      </c>
      <c r="AR161" s="120" t="s">
        <v>147</v>
      </c>
      <c r="AS161" s="114" t="s">
        <v>427</v>
      </c>
      <c r="AT161" s="117" t="s">
        <v>459</v>
      </c>
      <c r="AW161" s="14" t="str">
        <f t="shared" si="62"/>
        <v>{51</v>
      </c>
      <c r="AX161" s="196" t="str" cm="1">
        <f t="array" ref="AX161">SUBSTITUTE(SUBSTITUTE(_xlfn.SWITCH(AM161,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AM161), ".lo", ),"MNU_", "-MNU_")</f>
        <v>ITM_XEQ</v>
      </c>
      <c r="AY161" s="196" t="str" cm="1">
        <f t="array" ref="AY161">SUBSTITUTE(SUBSTITUTE(_xlfn.SWITCH(AN161,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AN161), ".lo", ),"MNU_", "-MNU_")</f>
        <v>ITM_AIM</v>
      </c>
      <c r="AZ161" s="196" t="str" cm="1">
        <f t="array" ref="AZ161">SUBSTITUTE(SUBSTITUTE(_xlfn.SWITCH(AO161,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AO161), ".lo", ),"MNU_", "-MNU_")</f>
        <v>ITM_USERMODE</v>
      </c>
      <c r="BA161" s="215" t="str" cm="1">
        <f t="array" ref="BA161">SUBSTITUTE(SUBSTITUTE(_xlfn.SWITCH(AP161,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AP161), ".lo", ),"MNU_", "-MNU_")</f>
        <v>ITM_NULL</v>
      </c>
      <c r="BB161" s="196" t="str" cm="1">
        <f t="array" ref="BB161">SUBSTITUTE(SUBSTITUTE(_xlfn.SWITCH(AQ161,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AQ161), ".lo", ),"MNU_", "-MNU_")</f>
        <v>ITM_NULL</v>
      </c>
      <c r="BC161" s="196" t="str" cm="1">
        <f t="array" ref="BC161">SUBSTITUTE(SUBSTITUTE(_xlfn.SWITCH(AR161,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AR161), ".lo", ),"MNU_", "-MNU_")</f>
        <v>ITM_NULL</v>
      </c>
      <c r="BD161" s="196" t="str" cm="1">
        <f t="array" ref="BD161">SUBSTITUTE(SUBSTITUTE(_xlfn.SWITCH(AS161,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AS161), ".lo", ),"MNU_", "-MNU_")</f>
        <v>ITM_alpha</v>
      </c>
      <c r="BE161" s="196" t="str" cm="1">
        <f t="array" ref="BE161">SUBSTITUTE(SUBSTITUTE(_xlfn.SWITCH(AT161,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AT161), ".lo", ),"MNU_", "-MNU_")</f>
        <v>ITM_alpha</v>
      </c>
      <c r="BG161" s="82"/>
      <c r="BI161" s="13" t="str">
        <f t="shared" si="60"/>
        <v xml:space="preserve">  {51,                  ITM_XEQ,              ITM_AIM,              ITM_USERMODE,         ITM_NULL,             ITM_NULL,             ITM_NULL,             ITM_alpha,            ITM_alpha           },</v>
      </c>
    </row>
    <row r="162" spans="24:61" ht="21">
      <c r="X162" s="168" t="str">
        <f t="shared" si="51"/>
        <v>E47</v>
      </c>
      <c r="Y162" s="148">
        <v>5</v>
      </c>
      <c r="Z162" s="148">
        <v>2</v>
      </c>
      <c r="AA162" s="151" t="str">
        <f t="shared" si="63"/>
        <v>E47.52</v>
      </c>
      <c r="AB162" s="156">
        <v>7</v>
      </c>
      <c r="AC162" s="157" t="s">
        <v>68</v>
      </c>
      <c r="AD162" s="158" t="s">
        <v>115</v>
      </c>
      <c r="AE162" s="3"/>
      <c r="AF162" s="51" t="s">
        <v>46</v>
      </c>
      <c r="AG162" s="85" t="b">
        <f t="shared" si="61"/>
        <v>1</v>
      </c>
      <c r="AH162" s="91" t="str">
        <f t="shared" si="52"/>
        <v>n</v>
      </c>
      <c r="AI162" s="92">
        <f t="shared" si="53"/>
        <v>7</v>
      </c>
      <c r="AJ162" s="93">
        <f t="shared" si="54"/>
        <v>7</v>
      </c>
      <c r="AK162" s="6"/>
      <c r="AL162" s="8" t="str">
        <f t="shared" si="55"/>
        <v>{52</v>
      </c>
      <c r="AM162" s="29" t="str">
        <f t="shared" si="56"/>
        <v>ITM_7</v>
      </c>
      <c r="AN162" s="29" t="str">
        <f t="shared" si="57"/>
        <v>ITM_GTO</v>
      </c>
      <c r="AO162" s="29" t="str">
        <f t="shared" si="58"/>
        <v>MNU_HOME</v>
      </c>
      <c r="AP162" s="48" t="str">
        <f>IF(NOT(ISNA(MATCH(AM162,Lookups!E:E,))),VLOOKUP(AM162,Lookups!E:F,2,0),
IF(NOT(ISNA(MATCH(AN162,Lookups!E:E,))),VLOOKUP(AN162,Lookups!E:F,2,0),
IF(NOT(ISNA(MATCH(AO162,Lookups!E:E,))),VLOOKUP(AO162,Lookups!E:F,2,0),"ITM_NULL")))</f>
        <v>ITM_7</v>
      </c>
      <c r="AQ162" s="30" t="str">
        <f t="shared" si="59"/>
        <v>ITM_N</v>
      </c>
      <c r="AR162" s="113" t="s">
        <v>365</v>
      </c>
      <c r="AS162" s="114" t="s">
        <v>235</v>
      </c>
      <c r="AT162" s="117" t="s">
        <v>235</v>
      </c>
      <c r="AW162" s="14" t="str">
        <f t="shared" si="62"/>
        <v>{52</v>
      </c>
      <c r="AX162" s="196" t="str" cm="1">
        <f t="array" ref="AX162">SUBSTITUTE(SUBSTITUTE(_xlfn.SWITCH(AM162,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AM162), ".lo", ),"MNU_", "-MNU_")</f>
        <v>ITM_7</v>
      </c>
      <c r="AY162" s="196" t="str" cm="1">
        <f t="array" ref="AY162">SUBSTITUTE(SUBSTITUTE(_xlfn.SWITCH(AN162,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AN162), ".lo", ),"MNU_", "-MNU_")</f>
        <v>ITM_GTO</v>
      </c>
      <c r="AZ162" s="196" t="str" cm="1">
        <f t="array" ref="AZ162">SUBSTITUTE(SUBSTITUTE(_xlfn.SWITCH(AO162,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AO162), ".lo", ),"MNU_", "-MNU_")</f>
        <v>-MNU_HOME</v>
      </c>
      <c r="BA162" s="215" t="str" cm="1">
        <f t="array" ref="BA162">SUBSTITUTE(SUBSTITUTE(_xlfn.SWITCH(AP162,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AP162), ".lo", ),"MNU_", "-MNU_")</f>
        <v>ITM_7</v>
      </c>
      <c r="BB162" s="196" t="str" cm="1">
        <f t="array" ref="BB162">SUBSTITUTE(SUBSTITUTE(_xlfn.SWITCH(AQ162,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AQ162), ".lo", ),"MNU_", "-MNU_")</f>
        <v>ITM_N</v>
      </c>
      <c r="BC162" s="196" t="str" cm="1">
        <f t="array" ref="BC162">SUBSTITUTE(SUBSTITUTE(_xlfn.SWITCH(AR162,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AR162), ".lo", ),"MNU_", "-MNU_")</f>
        <v>ITM_n</v>
      </c>
      <c r="BD162" s="196" t="str" cm="1">
        <f t="array" ref="BD162">SUBSTITUTE(SUBSTITUTE(_xlfn.SWITCH(AS162,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AS162), ".lo", ),"MNU_", "-MNU_")</f>
        <v>ITM_7</v>
      </c>
      <c r="BE162" s="196" t="str" cm="1">
        <f t="array" ref="BE162">SUBSTITUTE(SUBSTITUTE(_xlfn.SWITCH(AT162,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AT162), ".lo", ),"MNU_", "-MNU_")</f>
        <v>ITM_7</v>
      </c>
      <c r="BG162" s="82"/>
      <c r="BI162" s="13" t="str">
        <f t="shared" si="60"/>
        <v xml:space="preserve">  {52,                  ITM_7,                ITM_GTO,              -MNU_HOME,            ITM_7,                ITM_N,                ITM_n,                ITM_7,                ITM_7               },</v>
      </c>
    </row>
    <row r="163" spans="24:61" ht="21">
      <c r="X163" s="168" t="str">
        <f t="shared" si="51"/>
        <v>E47</v>
      </c>
      <c r="Y163" s="148">
        <v>5</v>
      </c>
      <c r="Z163" s="148">
        <v>3</v>
      </c>
      <c r="AA163" s="151" t="str">
        <f t="shared" si="63"/>
        <v>E47.53</v>
      </c>
      <c r="AB163" s="156">
        <v>8</v>
      </c>
      <c r="AC163" s="157" t="s">
        <v>104</v>
      </c>
      <c r="AD163" s="158" t="s">
        <v>105</v>
      </c>
      <c r="AE163" s="3"/>
      <c r="AF163" s="51" t="s">
        <v>47</v>
      </c>
      <c r="AG163" s="85" t="b">
        <f t="shared" si="61"/>
        <v>1</v>
      </c>
      <c r="AH163" s="91" t="str">
        <f t="shared" si="52"/>
        <v>o</v>
      </c>
      <c r="AI163" s="92">
        <f t="shared" si="53"/>
        <v>8</v>
      </c>
      <c r="AJ163" s="93">
        <f t="shared" si="54"/>
        <v>8</v>
      </c>
      <c r="AK163" s="6"/>
      <c r="AL163" s="8" t="str">
        <f t="shared" si="55"/>
        <v>{53</v>
      </c>
      <c r="AM163" s="29" t="str">
        <f t="shared" si="56"/>
        <v>ITM_8</v>
      </c>
      <c r="AN163" s="29" t="str">
        <f t="shared" si="57"/>
        <v>MNU_EQN</v>
      </c>
      <c r="AO163" s="29" t="str">
        <f t="shared" si="58"/>
        <v>MNU_ADV</v>
      </c>
      <c r="AP163" s="48" t="str">
        <f>IF(NOT(ISNA(MATCH(AM163,Lookups!E:E,))),VLOOKUP(AM163,Lookups!E:F,2,0),
IF(NOT(ISNA(MATCH(AN163,Lookups!E:E,))),VLOOKUP(AN163,Lookups!E:F,2,0),
IF(NOT(ISNA(MATCH(AO163,Lookups!E:E,))),VLOOKUP(AO163,Lookups!E:F,2,0),"ITM_NULL")))</f>
        <v>ITM_8</v>
      </c>
      <c r="AQ163" s="30" t="str">
        <f t="shared" si="59"/>
        <v>ITM_O</v>
      </c>
      <c r="AR163" s="113" t="s">
        <v>366</v>
      </c>
      <c r="AS163" s="114" t="s">
        <v>237</v>
      </c>
      <c r="AT163" s="117" t="s">
        <v>237</v>
      </c>
      <c r="AW163" s="14" t="str">
        <f t="shared" si="62"/>
        <v>{53</v>
      </c>
      <c r="AX163" s="196" t="str" cm="1">
        <f t="array" ref="AX163">SUBSTITUTE(SUBSTITUTE(_xlfn.SWITCH(AM163,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AM163), ".lo", ),"MNU_", "-MNU_")</f>
        <v>ITM_8</v>
      </c>
      <c r="AY163" s="196" t="str" cm="1">
        <f t="array" ref="AY163">SUBSTITUTE(SUBSTITUTE(_xlfn.SWITCH(AN163,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AN163), ".lo", ),"MNU_", "-MNU_")</f>
        <v>-MNU_EQN</v>
      </c>
      <c r="AZ163" s="196" t="str" cm="1">
        <f t="array" ref="AZ163">SUBSTITUTE(SUBSTITUTE(_xlfn.SWITCH(AO163,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AO163), ".lo", ),"MNU_", "-MNU_")</f>
        <v>-MNU_ADV</v>
      </c>
      <c r="BA163" s="215" t="str" cm="1">
        <f t="array" ref="BA163">SUBSTITUTE(SUBSTITUTE(_xlfn.SWITCH(AP163,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AP163), ".lo", ),"MNU_", "-MNU_")</f>
        <v>ITM_8</v>
      </c>
      <c r="BB163" s="196" t="str" cm="1">
        <f t="array" ref="BB163">SUBSTITUTE(SUBSTITUTE(_xlfn.SWITCH(AQ163,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AQ163), ".lo", ),"MNU_", "-MNU_")</f>
        <v>ITM_O</v>
      </c>
      <c r="BC163" s="196" t="str" cm="1">
        <f t="array" ref="BC163">SUBSTITUTE(SUBSTITUTE(_xlfn.SWITCH(AR163,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AR163), ".lo", ),"MNU_", "-MNU_")</f>
        <v>ITM_o</v>
      </c>
      <c r="BD163" s="196" t="str" cm="1">
        <f t="array" ref="BD163">SUBSTITUTE(SUBSTITUTE(_xlfn.SWITCH(AS163,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AS163), ".lo", ),"MNU_", "-MNU_")</f>
        <v>ITM_8</v>
      </c>
      <c r="BE163" s="196" t="str" cm="1">
        <f t="array" ref="BE163">SUBSTITUTE(SUBSTITUTE(_xlfn.SWITCH(AT163,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AT163), ".lo", ),"MNU_", "-MNU_")</f>
        <v>ITM_8</v>
      </c>
      <c r="BG163" s="82"/>
      <c r="BI163" s="13" t="str">
        <f t="shared" si="60"/>
        <v xml:space="preserve">  {53,                  ITM_8,                -MNU_EQN,             -MNU_ADV,             ITM_8,                ITM_O,                ITM_o,                ITM_8,                ITM_8               },</v>
      </c>
    </row>
    <row r="164" spans="24:61" ht="21">
      <c r="X164" s="168" t="str">
        <f t="shared" si="51"/>
        <v>E47</v>
      </c>
      <c r="Y164" s="148">
        <v>5</v>
      </c>
      <c r="Z164" s="148">
        <v>4</v>
      </c>
      <c r="AA164" s="151" t="str">
        <f t="shared" si="63"/>
        <v>E47.54</v>
      </c>
      <c r="AB164" s="156">
        <v>9</v>
      </c>
      <c r="AC164" s="157" t="s">
        <v>106</v>
      </c>
      <c r="AD164" s="158" t="s">
        <v>117</v>
      </c>
      <c r="AE164" s="3"/>
      <c r="AF164" s="51" t="s">
        <v>48</v>
      </c>
      <c r="AG164" s="85" t="b">
        <f t="shared" si="61"/>
        <v>1</v>
      </c>
      <c r="AH164" s="91" t="str">
        <f t="shared" si="52"/>
        <v>p</v>
      </c>
      <c r="AI164" s="92">
        <f t="shared" si="53"/>
        <v>9</v>
      </c>
      <c r="AJ164" s="93">
        <f t="shared" si="54"/>
        <v>9</v>
      </c>
      <c r="AK164" s="6"/>
      <c r="AL164" s="8" t="str">
        <f t="shared" si="55"/>
        <v>{54</v>
      </c>
      <c r="AM164" s="29" t="str">
        <f t="shared" si="56"/>
        <v>ITM_9</v>
      </c>
      <c r="AN164" s="29" t="str">
        <f t="shared" si="57"/>
        <v>MNU_MATX</v>
      </c>
      <c r="AO164" s="29" t="str">
        <f t="shared" si="58"/>
        <v>MNU_XFN</v>
      </c>
      <c r="AP164" s="48" t="str">
        <f>IF(NOT(ISNA(MATCH(AM164,Lookups!E:E,))),VLOOKUP(AM164,Lookups!E:F,2,0),
IF(NOT(ISNA(MATCH(AN164,Lookups!E:E,))),VLOOKUP(AN164,Lookups!E:F,2,0),
IF(NOT(ISNA(MATCH(AO164,Lookups!E:E,))),VLOOKUP(AO164,Lookups!E:F,2,0),"ITM_NULL")))</f>
        <v>ITM_9</v>
      </c>
      <c r="AQ164" s="30" t="str">
        <f t="shared" si="59"/>
        <v>ITM_P</v>
      </c>
      <c r="AR164" s="113" t="s">
        <v>367</v>
      </c>
      <c r="AS164" s="114" t="s">
        <v>239</v>
      </c>
      <c r="AT164" s="117" t="s">
        <v>239</v>
      </c>
      <c r="AW164" s="14" t="str">
        <f t="shared" si="62"/>
        <v>{54</v>
      </c>
      <c r="AX164" s="196" t="str" cm="1">
        <f t="array" ref="AX164">SUBSTITUTE(SUBSTITUTE(_xlfn.SWITCH(AM164,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AM164), ".lo", ),"MNU_", "-MNU_")</f>
        <v>ITM_9</v>
      </c>
      <c r="AY164" s="196" t="str" cm="1">
        <f t="array" ref="AY164">SUBSTITUTE(SUBSTITUTE(_xlfn.SWITCH(AN164,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AN164), ".lo", ),"MNU_", "-MNU_")</f>
        <v>-MNU_MATX</v>
      </c>
      <c r="AZ164" s="196" t="str" cm="1">
        <f t="array" ref="AZ164">SUBSTITUTE(SUBSTITUTE(_xlfn.SWITCH(AO164,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AO164), ".lo", ),"MNU_", "-MNU_")</f>
        <v>-MNU_XFN</v>
      </c>
      <c r="BA164" s="215" t="str" cm="1">
        <f t="array" ref="BA164">SUBSTITUTE(SUBSTITUTE(_xlfn.SWITCH(AP164,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AP164), ".lo", ),"MNU_", "-MNU_")</f>
        <v>ITM_9</v>
      </c>
      <c r="BB164" s="196" t="str" cm="1">
        <f t="array" ref="BB164">SUBSTITUTE(SUBSTITUTE(_xlfn.SWITCH(AQ164,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AQ164), ".lo", ),"MNU_", "-MNU_")</f>
        <v>ITM_P</v>
      </c>
      <c r="BC164" s="196" t="str" cm="1">
        <f t="array" ref="BC164">SUBSTITUTE(SUBSTITUTE(_xlfn.SWITCH(AR164,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AR164), ".lo", ),"MNU_", "-MNU_")</f>
        <v>ITM_p</v>
      </c>
      <c r="BD164" s="196" t="str" cm="1">
        <f t="array" ref="BD164">SUBSTITUTE(SUBSTITUTE(_xlfn.SWITCH(AS164,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AS164), ".lo", ),"MNU_", "-MNU_")</f>
        <v>ITM_9</v>
      </c>
      <c r="BE164" s="196" t="str" cm="1">
        <f t="array" ref="BE164">SUBSTITUTE(SUBSTITUTE(_xlfn.SWITCH(AT164,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AT164), ".lo", ),"MNU_", "-MNU_")</f>
        <v>ITM_9</v>
      </c>
      <c r="BG164" s="82"/>
      <c r="BI164" s="13" t="str">
        <f t="shared" si="60"/>
        <v xml:space="preserve">  {54,                  ITM_9,                -MNU_MATX,            -MNU_XFN,             ITM_9,                ITM_P,                ITM_p,                ITM_9,                ITM_9               },</v>
      </c>
    </row>
    <row r="165" spans="24:61" ht="21">
      <c r="X165" s="168" t="str">
        <f t="shared" si="51"/>
        <v>E47</v>
      </c>
      <c r="Y165" s="148">
        <v>5</v>
      </c>
      <c r="Z165" s="148">
        <v>5</v>
      </c>
      <c r="AA165" s="151" t="str">
        <f t="shared" si="63"/>
        <v>E47.55</v>
      </c>
      <c r="AB165" s="160" t="s">
        <v>290</v>
      </c>
      <c r="AC165" s="157" t="s">
        <v>107</v>
      </c>
      <c r="AD165" s="158" t="s">
        <v>339</v>
      </c>
      <c r="AE165" s="3"/>
      <c r="AF165" s="51" t="s">
        <v>49</v>
      </c>
      <c r="AG165" s="85" t="b">
        <f t="shared" si="61"/>
        <v>1</v>
      </c>
      <c r="AH165" s="91" t="str">
        <f t="shared" si="52"/>
        <v>q</v>
      </c>
      <c r="AI165" s="92" t="str">
        <f t="shared" si="53"/>
        <v>÷</v>
      </c>
      <c r="AJ165" s="93" t="str">
        <f t="shared" si="54"/>
        <v>÷</v>
      </c>
      <c r="AK165" s="6"/>
      <c r="AL165" s="8" t="str">
        <f t="shared" si="55"/>
        <v>{55</v>
      </c>
      <c r="AM165" s="29" t="str">
        <f t="shared" si="56"/>
        <v>ITM_DIV</v>
      </c>
      <c r="AN165" s="29" t="str">
        <f t="shared" si="57"/>
        <v>MNU_STAT</v>
      </c>
      <c r="AO165" s="29" t="str">
        <f t="shared" si="58"/>
        <v>MNU_PLOTTING</v>
      </c>
      <c r="AP165" s="48" t="str">
        <f>IF(NOT(ISNA(MATCH(AM165,Lookups!E:E,))),VLOOKUP(AM165,Lookups!E:F,2,0),
IF(NOT(ISNA(MATCH(AN165,Lookups!E:E,))),VLOOKUP(AN165,Lookups!E:F,2,0),
IF(NOT(ISNA(MATCH(AO165,Lookups!E:E,))),VLOOKUP(AO165,Lookups!E:F,2,0),"ITM_NULL")))</f>
        <v>ITM_OBELUS</v>
      </c>
      <c r="AQ165" s="30" t="str">
        <f t="shared" si="59"/>
        <v>ITM_Q</v>
      </c>
      <c r="AR165" s="113" t="s">
        <v>368</v>
      </c>
      <c r="AS165" s="114" t="s">
        <v>242</v>
      </c>
      <c r="AT165" s="117" t="s">
        <v>241</v>
      </c>
      <c r="AW165" s="14" t="str">
        <f t="shared" si="62"/>
        <v>{55</v>
      </c>
      <c r="AX165" s="196" t="str" cm="1">
        <f t="array" ref="AX165">SUBSTITUTE(SUBSTITUTE(_xlfn.SWITCH(AM165,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AM165), ".lo", ),"MNU_", "-MNU_")</f>
        <v>ITM_DIV</v>
      </c>
      <c r="AY165" s="196" t="str" cm="1">
        <f t="array" ref="AY165">SUBSTITUTE(SUBSTITUTE(_xlfn.SWITCH(AN165,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AN165), ".lo", ),"MNU_", "-MNU_")</f>
        <v>-MNU_STAT</v>
      </c>
      <c r="AZ165" s="196" t="str" cm="1">
        <f t="array" ref="AZ165">SUBSTITUTE(SUBSTITUTE(_xlfn.SWITCH(AO165,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AO165), ".lo", ),"MNU_", "-MNU_")</f>
        <v>-MNU_PLOTTING</v>
      </c>
      <c r="BA165" s="215" t="str" cm="1">
        <f t="array" ref="BA165">SUBSTITUTE(SUBSTITUTE(_xlfn.SWITCH(AP165,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AP165), ".lo", ),"MNU_", "-MNU_")</f>
        <v>ITM_OBELUS</v>
      </c>
      <c r="BB165" s="196" t="str" cm="1">
        <f t="array" ref="BB165">SUBSTITUTE(SUBSTITUTE(_xlfn.SWITCH(AQ165,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AQ165), ".lo", ),"MNU_", "-MNU_")</f>
        <v>ITM_Q</v>
      </c>
      <c r="BC165" s="196" t="str" cm="1">
        <f t="array" ref="BC165">SUBSTITUTE(SUBSTITUTE(_xlfn.SWITCH(AR165,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AR165), ".lo", ),"MNU_", "-MNU_")</f>
        <v>ITM_q</v>
      </c>
      <c r="BD165" s="196" t="str" cm="1">
        <f t="array" ref="BD165">SUBSTITUTE(SUBSTITUTE(_xlfn.SWITCH(AS165,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AS165), ".lo", ),"MNU_", "-MNU_")</f>
        <v>ITM_OBELUS</v>
      </c>
      <c r="BE165" s="196" t="str" cm="1">
        <f t="array" ref="BE165">SUBSTITUTE(SUBSTITUTE(_xlfn.SWITCH(AT165,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AT165), ".lo", ),"MNU_", "-MNU_")</f>
        <v>ITM_DIV</v>
      </c>
      <c r="BG165" s="82"/>
      <c r="BI165" s="13" t="str">
        <f t="shared" si="60"/>
        <v xml:space="preserve">  {55,                  ITM_DIV,              -MNU_STAT,            -MNU_PLOTTING,        ITM_OBELUS,           ITM_Q,                ITM_q,                ITM_OBELUS,           ITM_DIV             },</v>
      </c>
    </row>
    <row r="166" spans="24:61" ht="21">
      <c r="X166" s="168" t="str">
        <f t="shared" si="51"/>
        <v>E47</v>
      </c>
      <c r="Y166" s="145">
        <v>6</v>
      </c>
      <c r="Z166" s="145">
        <v>1</v>
      </c>
      <c r="AA166" s="151" t="str">
        <f t="shared" si="63"/>
        <v>E47.61</v>
      </c>
      <c r="AB166" s="156" t="s">
        <v>18</v>
      </c>
      <c r="AC166" s="171" t="s">
        <v>76</v>
      </c>
      <c r="AD166" s="171" t="s">
        <v>77</v>
      </c>
      <c r="AE166" s="3"/>
      <c r="AF166" s="51" t="s">
        <v>450</v>
      </c>
      <c r="AG166" s="85" t="b">
        <f t="shared" si="61"/>
        <v>0</v>
      </c>
      <c r="AH166" s="91" t="str">
        <f t="shared" si="52"/>
        <v>aLock^</v>
      </c>
      <c r="AI166" s="92" t="str">
        <f t="shared" si="53"/>
        <v>Super</v>
      </c>
      <c r="AJ166" s="93" t="str">
        <f t="shared" si="54"/>
        <v>Up</v>
      </c>
      <c r="AK166" s="6"/>
      <c r="AL166" s="8" t="str">
        <f t="shared" si="55"/>
        <v>{61</v>
      </c>
      <c r="AM166" s="29" t="str">
        <f t="shared" si="56"/>
        <v>ITM_UP1</v>
      </c>
      <c r="AN166" s="29" t="str">
        <f t="shared" si="57"/>
        <v>ITM_BST</v>
      </c>
      <c r="AO166" s="29" t="str">
        <f t="shared" si="58"/>
        <v>ITM_RBR</v>
      </c>
      <c r="AP166" s="48" t="str">
        <f>IF(NOT(ISNA(MATCH(AM166,Lookups!E:E,))),VLOOKUP(AM166,Lookups!E:F,2,0),
IF(NOT(ISNA(MATCH(AN166,Lookups!E:E,))),VLOOKUP(AN166,Lookups!E:F,2,0),
IF(NOT(ISNA(MATCH(AO166,Lookups!E:E,))),VLOOKUP(AO166,Lookups!E:F,2,0),"ITM_NULL")))</f>
        <v>ITM_UP1</v>
      </c>
      <c r="AQ166" s="30" t="str">
        <f t="shared" si="59"/>
        <v>ITM_T_HOME</v>
      </c>
      <c r="AR166" s="119" t="s">
        <v>233</v>
      </c>
      <c r="AS166" s="114" t="s">
        <v>440</v>
      </c>
      <c r="AT166" s="117" t="s">
        <v>230</v>
      </c>
      <c r="AW166" s="14" t="str">
        <f t="shared" si="62"/>
        <v>{61</v>
      </c>
      <c r="AX166" s="196" t="str" cm="1">
        <f t="array" ref="AX166">SUBSTITUTE(SUBSTITUTE(_xlfn.SWITCH(AM166,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AM166), ".lo", ),"MNU_", "-MNU_")</f>
        <v>ITM_UP1</v>
      </c>
      <c r="AY166" s="196" t="str" cm="1">
        <f t="array" ref="AY166">SUBSTITUTE(SUBSTITUTE(_xlfn.SWITCH(AN166,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AN166), ".lo", ),"MNU_", "-MNU_")</f>
        <v>ITM_BST</v>
      </c>
      <c r="AZ166" s="196" t="str" cm="1">
        <f t="array" ref="AZ166">SUBSTITUTE(SUBSTITUTE(_xlfn.SWITCH(AO166,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AO166), ".lo", ),"MNU_", "-MNU_")</f>
        <v>ITM_RBR</v>
      </c>
      <c r="BA166" s="215" t="str" cm="1">
        <f t="array" ref="BA166">SUBSTITUTE(SUBSTITUTE(_xlfn.SWITCH(AP166,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AP166), ".lo", ),"MNU_", "-MNU_")</f>
        <v>ITM_UP1</v>
      </c>
      <c r="BB166" s="196" t="str" cm="1">
        <f t="array" ref="BB166">SUBSTITUTE(SUBSTITUTE(_xlfn.SWITCH(AQ166,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AQ166), ".lo", ),"MNU_", "-MNU_")</f>
        <v>ITM_UP1</v>
      </c>
      <c r="BC166" s="196" t="str" cm="1">
        <f t="array" ref="BC166">SUBSTITUTE(SUBSTITUTE(_xlfn.SWITCH(AR166,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AR166), ".lo", ),"MNU_", "-MNU_")</f>
        <v>CHR_caseUP</v>
      </c>
      <c r="BD166" s="196" t="str" cm="1">
        <f t="array" ref="BD166">SUBSTITUTE(SUBSTITUTE(_xlfn.SWITCH(AS166,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AS166), ".lo", ),"MNU_", "-MNU_")</f>
        <v>ITM_UP_ARROW</v>
      </c>
      <c r="BE166" s="196" t="str" cm="1">
        <f t="array" ref="BE166">SUBSTITUTE(SUBSTITUTE(_xlfn.SWITCH(AT166,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AT166), ".lo", ),"MNU_", "-MNU_")</f>
        <v>ITM_UP1</v>
      </c>
      <c r="BG166" s="82"/>
      <c r="BI166" s="13" t="str">
        <f t="shared" si="60"/>
        <v xml:space="preserve">  {61,                  ITM_UP1,              ITM_BST,              ITM_RBR,              ITM_UP1,              ITM_UP1,              CHR_caseUP,           ITM_UP_ARROW,         ITM_UP1             },</v>
      </c>
    </row>
    <row r="167" spans="24:61" ht="21">
      <c r="X167" s="168" t="str">
        <f t="shared" si="51"/>
        <v>E47</v>
      </c>
      <c r="Y167" s="148">
        <v>6</v>
      </c>
      <c r="Z167" s="148">
        <v>2</v>
      </c>
      <c r="AA167" s="151" t="str">
        <f t="shared" si="63"/>
        <v>E47.62</v>
      </c>
      <c r="AB167" s="156">
        <v>4</v>
      </c>
      <c r="AC167" s="157" t="s">
        <v>108</v>
      </c>
      <c r="AD167" s="158" t="s">
        <v>121</v>
      </c>
      <c r="AE167" s="3"/>
      <c r="AF167" s="51" t="s">
        <v>50</v>
      </c>
      <c r="AG167" s="85" t="b">
        <f t="shared" si="61"/>
        <v>1</v>
      </c>
      <c r="AH167" s="91" t="str">
        <f t="shared" si="52"/>
        <v>r</v>
      </c>
      <c r="AI167" s="92">
        <f t="shared" si="53"/>
        <v>4</v>
      </c>
      <c r="AJ167" s="93">
        <f t="shared" si="54"/>
        <v>4</v>
      </c>
      <c r="AK167" s="6"/>
      <c r="AL167" s="8" t="str">
        <f t="shared" si="55"/>
        <v>{62</v>
      </c>
      <c r="AM167" s="29" t="str">
        <f t="shared" si="56"/>
        <v>ITM_4</v>
      </c>
      <c r="AN167" s="29" t="str">
        <f t="shared" si="57"/>
        <v>MNU_BASE</v>
      </c>
      <c r="AO167" s="29" t="str">
        <f t="shared" si="58"/>
        <v>MNU_BITS</v>
      </c>
      <c r="AP167" s="48" t="str">
        <f>IF(NOT(ISNA(MATCH(AM167,Lookups!E:E,))),VLOOKUP(AM167,Lookups!E:F,2,0),
IF(NOT(ISNA(MATCH(AN167,Lookups!E:E,))),VLOOKUP(AN167,Lookups!E:F,2,0),
IF(NOT(ISNA(MATCH(AO167,Lookups!E:E,))),VLOOKUP(AO167,Lookups!E:F,2,0),"ITM_NULL")))</f>
        <v>ITM_4</v>
      </c>
      <c r="AQ167" s="30" t="str">
        <f>VLOOKUP(AF167,labelitem,2,0)</f>
        <v>ITM_R</v>
      </c>
      <c r="AR167" s="113" t="s">
        <v>369</v>
      </c>
      <c r="AS167" s="114" t="s">
        <v>249</v>
      </c>
      <c r="AT167" s="117" t="s">
        <v>249</v>
      </c>
      <c r="AW167" s="14" t="str">
        <f t="shared" si="62"/>
        <v>{62</v>
      </c>
      <c r="AX167" s="196" t="str" cm="1">
        <f t="array" ref="AX167">SUBSTITUTE(SUBSTITUTE(_xlfn.SWITCH(AM167,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AM167), ".lo", ),"MNU_", "-MNU_")</f>
        <v>ITM_4</v>
      </c>
      <c r="AY167" s="196" t="str" cm="1">
        <f t="array" ref="AY167">SUBSTITUTE(SUBSTITUTE(_xlfn.SWITCH(AN167,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AN167), ".lo", ),"MNU_", "-MNU_")</f>
        <v>-MNU_BASE</v>
      </c>
      <c r="AZ167" s="196" t="str" cm="1">
        <f t="array" ref="AZ167">SUBSTITUTE(SUBSTITUTE(_xlfn.SWITCH(AO167,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AO167), ".lo", ),"MNU_", "-MNU_")</f>
        <v>-MNU_BITS</v>
      </c>
      <c r="BA167" s="215" t="str" cm="1">
        <f t="array" ref="BA167">SUBSTITUTE(SUBSTITUTE(_xlfn.SWITCH(AP167,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AP167), ".lo", ),"MNU_", "-MNU_")</f>
        <v>ITM_4</v>
      </c>
      <c r="BB167" s="196" t="str" cm="1">
        <f t="array" ref="BB167">SUBSTITUTE(SUBSTITUTE(_xlfn.SWITCH(AQ167,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AQ167), ".lo", ),"MNU_", "-MNU_")</f>
        <v>ITM_R</v>
      </c>
      <c r="BC167" s="196" t="str" cm="1">
        <f t="array" ref="BC167">SUBSTITUTE(SUBSTITUTE(_xlfn.SWITCH(AR167,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AR167), ".lo", ),"MNU_", "-MNU_")</f>
        <v>ITM_r</v>
      </c>
      <c r="BD167" s="196" t="str" cm="1">
        <f t="array" ref="BD167">SUBSTITUTE(SUBSTITUTE(_xlfn.SWITCH(AS167,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AS167), ".lo", ),"MNU_", "-MNU_")</f>
        <v>ITM_4</v>
      </c>
      <c r="BE167" s="196" t="str" cm="1">
        <f t="array" ref="BE167">SUBSTITUTE(SUBSTITUTE(_xlfn.SWITCH(AT167,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AT167), ".lo", ),"MNU_", "-MNU_")</f>
        <v>ITM_4</v>
      </c>
      <c r="BG167" s="82"/>
      <c r="BI167" s="13" t="str">
        <f t="shared" si="60"/>
        <v xml:space="preserve">  {62,                  ITM_4,                -MNU_BASE,            -MNU_BITS,            ITM_4,                ITM_R,                ITM_r,                ITM_4,                ITM_4               },</v>
      </c>
    </row>
    <row r="168" spans="24:61" ht="21">
      <c r="X168" s="168" t="str">
        <f t="shared" si="51"/>
        <v>E47</v>
      </c>
      <c r="Y168" s="148">
        <v>6</v>
      </c>
      <c r="Z168" s="148">
        <v>3</v>
      </c>
      <c r="AA168" s="151" t="str">
        <f t="shared" si="63"/>
        <v>E47.63</v>
      </c>
      <c r="AB168" s="156">
        <v>5</v>
      </c>
      <c r="AC168" s="157" t="s">
        <v>109</v>
      </c>
      <c r="AD168" s="158" t="s">
        <v>119</v>
      </c>
      <c r="AE168" s="3"/>
      <c r="AF168" s="51" t="s">
        <v>51</v>
      </c>
      <c r="AG168" s="85" t="b">
        <f t="shared" si="61"/>
        <v>1</v>
      </c>
      <c r="AH168" s="91" t="str">
        <f t="shared" si="52"/>
        <v>s</v>
      </c>
      <c r="AI168" s="92">
        <f t="shared" si="53"/>
        <v>5</v>
      </c>
      <c r="AJ168" s="93">
        <f t="shared" si="54"/>
        <v>5</v>
      </c>
      <c r="AK168" s="6"/>
      <c r="AL168" s="8" t="str">
        <f t="shared" si="55"/>
        <v>{63</v>
      </c>
      <c r="AM168" s="29" t="str">
        <f t="shared" si="56"/>
        <v>ITM_5</v>
      </c>
      <c r="AN168" s="29" t="str">
        <f t="shared" si="57"/>
        <v>MNU_UNITCONV</v>
      </c>
      <c r="AO168" s="29" t="str">
        <f t="shared" si="58"/>
        <v>MNU_CLK</v>
      </c>
      <c r="AP168" s="48" t="str">
        <f>IF(NOT(ISNA(MATCH(AM168,Lookups!E:E,))),VLOOKUP(AM168,Lookups!E:F,2,0),
IF(NOT(ISNA(MATCH(AN168,Lookups!E:E,))),VLOOKUP(AN168,Lookups!E:F,2,0),
IF(NOT(ISNA(MATCH(AO168,Lookups!E:E,))),VLOOKUP(AO168,Lookups!E:F,2,0),"ITM_NULL")))</f>
        <v>ITM_5</v>
      </c>
      <c r="AQ168" s="30" t="str">
        <f>VLOOKUP(AF168,labelitem,2,0)</f>
        <v>ITM_S</v>
      </c>
      <c r="AR168" s="113" t="s">
        <v>370</v>
      </c>
      <c r="AS168" s="114" t="s">
        <v>251</v>
      </c>
      <c r="AT168" s="117" t="s">
        <v>251</v>
      </c>
      <c r="AW168" s="14" t="str">
        <f t="shared" si="62"/>
        <v>{63</v>
      </c>
      <c r="AX168" s="196" t="str" cm="1">
        <f t="array" ref="AX168">SUBSTITUTE(SUBSTITUTE(_xlfn.SWITCH(AM168,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AM168), ".lo", ),"MNU_", "-MNU_")</f>
        <v>ITM_5</v>
      </c>
      <c r="AY168" s="196" t="str" cm="1">
        <f t="array" ref="AY168">SUBSTITUTE(SUBSTITUTE(_xlfn.SWITCH(AN168,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AN168), ".lo", ),"MNU_", "-MNU_")</f>
        <v>-MNU_UNITCONV</v>
      </c>
      <c r="AZ168" s="196" t="str" cm="1">
        <f t="array" ref="AZ168">SUBSTITUTE(SUBSTITUTE(_xlfn.SWITCH(AO168,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AO168), ".lo", ),"MNU_", "-MNU_")</f>
        <v>-MNU_CLK</v>
      </c>
      <c r="BA168" s="215" t="str" cm="1">
        <f t="array" ref="BA168">SUBSTITUTE(SUBSTITUTE(_xlfn.SWITCH(AP168,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AP168), ".lo", ),"MNU_", "-MNU_")</f>
        <v>ITM_5</v>
      </c>
      <c r="BB168" s="196" t="str" cm="1">
        <f t="array" ref="BB168">SUBSTITUTE(SUBSTITUTE(_xlfn.SWITCH(AQ168,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AQ168), ".lo", ),"MNU_", "-MNU_")</f>
        <v>ITM_S</v>
      </c>
      <c r="BC168" s="196" t="str" cm="1">
        <f t="array" ref="BC168">SUBSTITUTE(SUBSTITUTE(_xlfn.SWITCH(AR168,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AR168), ".lo", ),"MNU_", "-MNU_")</f>
        <v>ITM_s</v>
      </c>
      <c r="BD168" s="196" t="str" cm="1">
        <f t="array" ref="BD168">SUBSTITUTE(SUBSTITUTE(_xlfn.SWITCH(AS168,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AS168), ".lo", ),"MNU_", "-MNU_")</f>
        <v>ITM_5</v>
      </c>
      <c r="BE168" s="196" t="str" cm="1">
        <f t="array" ref="BE168">SUBSTITUTE(SUBSTITUTE(_xlfn.SWITCH(AT168,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AT168), ".lo", ),"MNU_", "-MNU_")</f>
        <v>ITM_5</v>
      </c>
      <c r="BG168" s="82"/>
      <c r="BI168" s="13" t="str">
        <f t="shared" si="60"/>
        <v xml:space="preserve">  {63,                  ITM_5,                -MNU_UNITCONV,        -MNU_CLK,             ITM_5,                ITM_S,                ITM_s,                ITM_5,                ITM_5               },</v>
      </c>
    </row>
    <row r="169" spans="24:61" ht="21">
      <c r="X169" s="168" t="str">
        <f t="shared" si="51"/>
        <v>E47</v>
      </c>
      <c r="Y169" s="148">
        <v>6</v>
      </c>
      <c r="Z169" s="148">
        <v>4</v>
      </c>
      <c r="AA169" s="151" t="str">
        <f t="shared" si="63"/>
        <v>E47.64</v>
      </c>
      <c r="AB169" s="156">
        <v>6</v>
      </c>
      <c r="AC169" s="157" t="s">
        <v>110</v>
      </c>
      <c r="AD169" s="158" t="s">
        <v>334</v>
      </c>
      <c r="AE169" s="3"/>
      <c r="AF169" s="51" t="s">
        <v>52</v>
      </c>
      <c r="AG169" s="85" t="b">
        <f t="shared" si="61"/>
        <v>1</v>
      </c>
      <c r="AH169" s="91" t="str">
        <f t="shared" si="52"/>
        <v>t</v>
      </c>
      <c r="AI169" s="92">
        <f t="shared" si="53"/>
        <v>6</v>
      </c>
      <c r="AJ169" s="93">
        <f t="shared" si="54"/>
        <v>6</v>
      </c>
      <c r="AK169" s="6"/>
      <c r="AL169" s="8" t="str">
        <f t="shared" si="55"/>
        <v>{64</v>
      </c>
      <c r="AM169" s="29" t="str">
        <f t="shared" si="56"/>
        <v>ITM_6</v>
      </c>
      <c r="AN169" s="29" t="str">
        <f t="shared" si="57"/>
        <v>MNU_FLAGS</v>
      </c>
      <c r="AO169" s="29" t="str">
        <f t="shared" si="58"/>
        <v>MNU_PARTS</v>
      </c>
      <c r="AP169" s="48" t="str">
        <f>IF(NOT(ISNA(MATCH(AM169,Lookups!E:E,))),VLOOKUP(AM169,Lookups!E:F,2,0),
IF(NOT(ISNA(MATCH(AN169,Lookups!E:E,))),VLOOKUP(AN169,Lookups!E:F,2,0),
IF(NOT(ISNA(MATCH(AO169,Lookups!E:E,))),VLOOKUP(AO169,Lookups!E:F,2,0),"ITM_NULL")))</f>
        <v>ITM_6</v>
      </c>
      <c r="AQ169" s="30" t="str">
        <f>VLOOKUP(AF169,labelitem,2,0)</f>
        <v>ITM_T</v>
      </c>
      <c r="AR169" s="113" t="s">
        <v>371</v>
      </c>
      <c r="AS169" s="114" t="s">
        <v>253</v>
      </c>
      <c r="AT169" s="117" t="s">
        <v>253</v>
      </c>
      <c r="AW169" s="14" t="str">
        <f t="shared" si="62"/>
        <v>{64</v>
      </c>
      <c r="AX169" s="196" t="str" cm="1">
        <f t="array" ref="AX169">SUBSTITUTE(SUBSTITUTE(_xlfn.SWITCH(AM169,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AM169), ".lo", ),"MNU_", "-MNU_")</f>
        <v>ITM_6</v>
      </c>
      <c r="AY169" s="196" t="str" cm="1">
        <f t="array" ref="AY169">SUBSTITUTE(SUBSTITUTE(_xlfn.SWITCH(AN169,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AN169), ".lo", ),"MNU_", "-MNU_")</f>
        <v>-MNU_FLAGS</v>
      </c>
      <c r="AZ169" s="196" t="str" cm="1">
        <f t="array" ref="AZ169">SUBSTITUTE(SUBSTITUTE(_xlfn.SWITCH(AO169,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AO169), ".lo", ),"MNU_", "-MNU_")</f>
        <v>-MNU_PARTS</v>
      </c>
      <c r="BA169" s="215" t="str" cm="1">
        <f t="array" ref="BA169">SUBSTITUTE(SUBSTITUTE(_xlfn.SWITCH(AP169,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AP169), ".lo", ),"MNU_", "-MNU_")</f>
        <v>ITM_6</v>
      </c>
      <c r="BB169" s="196" t="str" cm="1">
        <f t="array" ref="BB169">SUBSTITUTE(SUBSTITUTE(_xlfn.SWITCH(AQ169,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AQ169), ".lo", ),"MNU_", "-MNU_")</f>
        <v>ITM_T</v>
      </c>
      <c r="BC169" s="196" t="str" cm="1">
        <f t="array" ref="BC169">SUBSTITUTE(SUBSTITUTE(_xlfn.SWITCH(AR169,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AR169), ".lo", ),"MNU_", "-MNU_")</f>
        <v>ITM_t</v>
      </c>
      <c r="BD169" s="196" t="str" cm="1">
        <f t="array" ref="BD169">SUBSTITUTE(SUBSTITUTE(_xlfn.SWITCH(AS169,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AS169), ".lo", ),"MNU_", "-MNU_")</f>
        <v>ITM_6</v>
      </c>
      <c r="BE169" s="196" t="str" cm="1">
        <f t="array" ref="BE169">SUBSTITUTE(SUBSTITUTE(_xlfn.SWITCH(AT169,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AT169), ".lo", ),"MNU_", "-MNU_")</f>
        <v>ITM_6</v>
      </c>
      <c r="BG169" s="82"/>
      <c r="BI169" s="13" t="str">
        <f t="shared" si="60"/>
        <v xml:space="preserve">  {64,                  ITM_6,                -MNU_FLAGS,           -MNU_PARTS,           ITM_6,                ITM_T,                ITM_t,                ITM_6,                ITM_6               },</v>
      </c>
    </row>
    <row r="170" spans="24:61" ht="21">
      <c r="X170" s="168" t="str">
        <f t="shared" si="51"/>
        <v>E47</v>
      </c>
      <c r="Y170" s="148">
        <v>6</v>
      </c>
      <c r="Z170" s="148">
        <v>5</v>
      </c>
      <c r="AA170" s="151" t="str">
        <f t="shared" si="63"/>
        <v>E47.65</v>
      </c>
      <c r="AB170" s="160" t="s">
        <v>289</v>
      </c>
      <c r="AC170" s="157" t="s">
        <v>111</v>
      </c>
      <c r="AD170" s="158" t="s">
        <v>122</v>
      </c>
      <c r="AE170" s="3"/>
      <c r="AF170" s="51" t="s">
        <v>53</v>
      </c>
      <c r="AG170" s="85" t="b">
        <f t="shared" si="61"/>
        <v>1</v>
      </c>
      <c r="AH170" s="91" t="str">
        <f t="shared" si="52"/>
        <v>u</v>
      </c>
      <c r="AI170" s="92" t="str">
        <f t="shared" si="53"/>
        <v>✕</v>
      </c>
      <c r="AJ170" s="93" t="str">
        <f t="shared" si="54"/>
        <v>✕</v>
      </c>
      <c r="AK170" s="6"/>
      <c r="AL170" s="8" t="str">
        <f t="shared" si="55"/>
        <v>{65</v>
      </c>
      <c r="AM170" s="29" t="str">
        <f t="shared" si="56"/>
        <v>ITM_MULT</v>
      </c>
      <c r="AN170" s="29" t="str">
        <f t="shared" si="57"/>
        <v>MNU_PROB</v>
      </c>
      <c r="AO170" s="29" t="str">
        <f t="shared" si="58"/>
        <v>MNU_INTS</v>
      </c>
      <c r="AP170" s="48" t="str">
        <f>IF(NOT(ISNA(MATCH(AM170,Lookups!E:E,))),VLOOKUP(AM170,Lookups!E:F,2,0),
IF(NOT(ISNA(MATCH(AN170,Lookups!E:E,))),VLOOKUP(AN170,Lookups!E:F,2,0),
IF(NOT(ISNA(MATCH(AO170,Lookups!E:E,))),VLOOKUP(AO170,Lookups!E:F,2,0),"ITM_NULL")))</f>
        <v>ITM_CROSS</v>
      </c>
      <c r="AQ170" s="30" t="str">
        <f>VLOOKUP(AF170,labelitem,2,0)</f>
        <v>ITM_U</v>
      </c>
      <c r="AR170" s="113" t="s">
        <v>372</v>
      </c>
      <c r="AS170" s="114" t="s">
        <v>256</v>
      </c>
      <c r="AT170" s="117" t="s">
        <v>255</v>
      </c>
      <c r="AW170" s="14" t="str">
        <f t="shared" si="62"/>
        <v>{65</v>
      </c>
      <c r="AX170" s="196" t="str" cm="1">
        <f t="array" ref="AX170">SUBSTITUTE(SUBSTITUTE(_xlfn.SWITCH(AM170,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AM170), ".lo", ),"MNU_", "-MNU_")</f>
        <v>ITM_MULT</v>
      </c>
      <c r="AY170" s="196" t="str" cm="1">
        <f t="array" ref="AY170">SUBSTITUTE(SUBSTITUTE(_xlfn.SWITCH(AN170,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AN170), ".lo", ),"MNU_", "-MNU_")</f>
        <v>-MNU_PROB</v>
      </c>
      <c r="AZ170" s="196" t="str" cm="1">
        <f t="array" ref="AZ170">SUBSTITUTE(SUBSTITUTE(_xlfn.SWITCH(AO170,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AO170), ".lo", ),"MNU_", "-MNU_")</f>
        <v>-MNU_INTS</v>
      </c>
      <c r="BA170" s="215" t="str" cm="1">
        <f t="array" ref="BA170">SUBSTITUTE(SUBSTITUTE(_xlfn.SWITCH(AP170,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AP170), ".lo", ),"MNU_", "-MNU_")</f>
        <v>ITM_CROSS</v>
      </c>
      <c r="BB170" s="196" t="str" cm="1">
        <f t="array" ref="BB170">SUBSTITUTE(SUBSTITUTE(_xlfn.SWITCH(AQ170,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AQ170), ".lo", ),"MNU_", "-MNU_")</f>
        <v>ITM_U</v>
      </c>
      <c r="BC170" s="196" t="str" cm="1">
        <f t="array" ref="BC170">SUBSTITUTE(SUBSTITUTE(_xlfn.SWITCH(AR170,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AR170), ".lo", ),"MNU_", "-MNU_")</f>
        <v>ITM_u</v>
      </c>
      <c r="BD170" s="196" t="str" cm="1">
        <f t="array" ref="BD170">SUBSTITUTE(SUBSTITUTE(_xlfn.SWITCH(AS170,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AS170), ".lo", ),"MNU_", "-MNU_")</f>
        <v>ITM_CROSS</v>
      </c>
      <c r="BE170" s="196" t="str" cm="1">
        <f t="array" ref="BE170">SUBSTITUTE(SUBSTITUTE(_xlfn.SWITCH(AT170,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AT170), ".lo", ),"MNU_", "-MNU_")</f>
        <v>ITM_MULT</v>
      </c>
      <c r="BG170" s="82"/>
      <c r="BI170" s="13" t="str">
        <f t="shared" si="60"/>
        <v xml:space="preserve">  {65,                  ITM_MULT,             -MNU_PROB,            -MNU_INTS,            ITM_CROSS,            ITM_U,                ITM_u,                ITM_CROSS,            ITM_MULT            },</v>
      </c>
    </row>
    <row r="171" spans="24:61" ht="21">
      <c r="X171" s="168" t="str">
        <f t="shared" si="51"/>
        <v>E47</v>
      </c>
      <c r="Y171" s="145">
        <v>7</v>
      </c>
      <c r="Z171" s="145">
        <v>1</v>
      </c>
      <c r="AA171" s="151" t="str">
        <f t="shared" si="63"/>
        <v>E47.71</v>
      </c>
      <c r="AB171" s="156" t="s">
        <v>19</v>
      </c>
      <c r="AC171" s="171" t="s">
        <v>78</v>
      </c>
      <c r="AD171" s="171" t="s">
        <v>79</v>
      </c>
      <c r="AE171" s="3"/>
      <c r="AF171" s="51" t="s">
        <v>449</v>
      </c>
      <c r="AG171" s="85" t="b">
        <f t="shared" si="61"/>
        <v>0</v>
      </c>
      <c r="AH171" s="91" t="str">
        <f t="shared" si="52"/>
        <v>aLockv</v>
      </c>
      <c r="AI171" s="92" t="str">
        <f t="shared" si="53"/>
        <v>Sub</v>
      </c>
      <c r="AJ171" s="93" t="str">
        <f t="shared" si="54"/>
        <v>Dn</v>
      </c>
      <c r="AK171" s="6"/>
      <c r="AL171" s="8" t="str">
        <f t="shared" si="55"/>
        <v>{71</v>
      </c>
      <c r="AM171" s="29" t="str">
        <f t="shared" si="56"/>
        <v>ITM_DOWN1</v>
      </c>
      <c r="AN171" s="29" t="str">
        <f t="shared" si="57"/>
        <v>ITM_SST</v>
      </c>
      <c r="AO171" s="29" t="str">
        <f t="shared" si="58"/>
        <v>ITM_FLGSV</v>
      </c>
      <c r="AP171" s="48" t="str">
        <f>IF(NOT(ISNA(MATCH(AM171,Lookups!E:E,))),VLOOKUP(AM171,Lookups!E:F,2,0),
IF(NOT(ISNA(MATCH(AN171,Lookups!E:E,))),VLOOKUP(AN171,Lookups!E:F,2,0),
IF(NOT(ISNA(MATCH(AO171,Lookups!E:E,))),VLOOKUP(AO171,Lookups!E:F,2,0),"ITM_NULL")))</f>
        <v>ITM_DOWN1</v>
      </c>
      <c r="AQ171" s="30" t="str">
        <f>VLOOKUP(AF171,labelitem,2,0)</f>
        <v>ITM_T_END</v>
      </c>
      <c r="AR171" s="119" t="s">
        <v>247</v>
      </c>
      <c r="AS171" s="114" t="s">
        <v>439</v>
      </c>
      <c r="AT171" s="117" t="s">
        <v>244</v>
      </c>
      <c r="AW171" s="14" t="str">
        <f t="shared" si="62"/>
        <v>{71</v>
      </c>
      <c r="AX171" s="196" t="str" cm="1">
        <f t="array" ref="AX171">SUBSTITUTE(SUBSTITUTE(_xlfn.SWITCH(AM171,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AM171), ".lo", ),"MNU_", "-MNU_")</f>
        <v>ITM_DOWN1</v>
      </c>
      <c r="AY171" s="196" t="str" cm="1">
        <f t="array" ref="AY171">SUBSTITUTE(SUBSTITUTE(_xlfn.SWITCH(AN171,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AN171), ".lo", ),"MNU_", "-MNU_")</f>
        <v>ITM_SST</v>
      </c>
      <c r="AZ171" s="196" t="str" cm="1">
        <f t="array" ref="AZ171">SUBSTITUTE(SUBSTITUTE(_xlfn.SWITCH(AO171,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AO171), ".lo", ),"MNU_", "-MNU_")</f>
        <v>ITM_FLGSV</v>
      </c>
      <c r="BA171" s="215" t="str" cm="1">
        <f t="array" ref="BA171">SUBSTITUTE(SUBSTITUTE(_xlfn.SWITCH(AP171,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AP171), ".lo", ),"MNU_", "-MNU_")</f>
        <v>ITM_DOWN1</v>
      </c>
      <c r="BB171" s="196" t="str" cm="1">
        <f t="array" ref="BB171">SUBSTITUTE(SUBSTITUTE(_xlfn.SWITCH(AQ171,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AQ171), ".lo", ),"MNU_", "-MNU_")</f>
        <v>ITM_DOWN1</v>
      </c>
      <c r="BC171" s="196" t="str" cm="1">
        <f t="array" ref="BC171">SUBSTITUTE(SUBSTITUTE(_xlfn.SWITCH(AR171,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AR171), ".lo", ),"MNU_", "-MNU_")</f>
        <v>CHR_caseDN</v>
      </c>
      <c r="BD171" s="196" t="str" cm="1">
        <f t="array" ref="BD171">SUBSTITUTE(SUBSTITUTE(_xlfn.SWITCH(AS171,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AS171), ".lo", ),"MNU_", "-MNU_")</f>
        <v>ITM_DOWN_ARROW</v>
      </c>
      <c r="BE171" s="196" t="str" cm="1">
        <f t="array" ref="BE171">SUBSTITUTE(SUBSTITUTE(_xlfn.SWITCH(AT171,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AT171), ".lo", ),"MNU_", "-MNU_")</f>
        <v>ITM_DOWN1</v>
      </c>
      <c r="BG171" s="82"/>
      <c r="BI171" s="13" t="str">
        <f t="shared" si="60"/>
        <v xml:space="preserve">  {71,                  ITM_DOWN1,            ITM_SST,              ITM_FLGSV,            ITM_DOWN1,            ITM_DOWN1,            CHR_caseDN,           ITM_DOWN_ARROW,       ITM_DOWN1           },</v>
      </c>
    </row>
    <row r="172" spans="24:61" ht="21">
      <c r="X172" s="168" t="str">
        <f t="shared" si="51"/>
        <v>E47</v>
      </c>
      <c r="Y172" s="148">
        <v>7</v>
      </c>
      <c r="Z172" s="148">
        <v>2</v>
      </c>
      <c r="AA172" s="151" t="str">
        <f t="shared" si="63"/>
        <v>E47.72</v>
      </c>
      <c r="AB172" s="156">
        <v>1</v>
      </c>
      <c r="AC172" s="157" t="s">
        <v>80</v>
      </c>
      <c r="AD172" s="158" t="s">
        <v>123</v>
      </c>
      <c r="AE172" s="3"/>
      <c r="AF172" s="51" t="s">
        <v>54</v>
      </c>
      <c r="AG172" s="85" t="b">
        <f t="shared" si="61"/>
        <v>1</v>
      </c>
      <c r="AH172" s="91" t="str">
        <f t="shared" si="52"/>
        <v>v</v>
      </c>
      <c r="AI172" s="92">
        <f t="shared" si="53"/>
        <v>1</v>
      </c>
      <c r="AJ172" s="93">
        <f t="shared" si="54"/>
        <v>1</v>
      </c>
      <c r="AK172" s="6"/>
      <c r="AL172" s="8" t="str">
        <f t="shared" si="55"/>
        <v>{72</v>
      </c>
      <c r="AM172" s="29" t="str">
        <f t="shared" si="56"/>
        <v>ITM_1</v>
      </c>
      <c r="AN172" s="29" t="str">
        <f t="shared" si="57"/>
        <v>ITM_ASSIGN</v>
      </c>
      <c r="AO172" s="29" t="str">
        <f t="shared" si="58"/>
        <v>MNU_ASN</v>
      </c>
      <c r="AP172" s="48" t="str">
        <f>IF(NOT(ISNA(MATCH(AM172,Lookups!E:E,))),VLOOKUP(AM172,Lookups!E:F,2,0),
IF(NOT(ISNA(MATCH(AN172,Lookups!E:E,))),VLOOKUP(AN172,Lookups!E:F,2,0),
IF(NOT(ISNA(MATCH(AO172,Lookups!E:E,))),VLOOKUP(AO172,Lookups!E:F,2,0),"ITM_NULL")))</f>
        <v>ITM_1</v>
      </c>
      <c r="AQ172" s="30" t="str">
        <f t="shared" ref="AQ172:AQ180" si="64">VLOOKUP(AF172,labelitem,2,0)</f>
        <v>ITM_V</v>
      </c>
      <c r="AR172" s="113" t="s">
        <v>373</v>
      </c>
      <c r="AS172" s="114" t="s">
        <v>259</v>
      </c>
      <c r="AT172" s="117" t="s">
        <v>259</v>
      </c>
      <c r="AW172" s="14" t="str">
        <f t="shared" si="62"/>
        <v>{72</v>
      </c>
      <c r="AX172" s="196" t="str" cm="1">
        <f t="array" ref="AX172">SUBSTITUTE(SUBSTITUTE(_xlfn.SWITCH(AM172,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AM172), ".lo", ),"MNU_", "-MNU_")</f>
        <v>ITM_1</v>
      </c>
      <c r="AY172" s="196" t="str" cm="1">
        <f t="array" ref="AY172">SUBSTITUTE(SUBSTITUTE(_xlfn.SWITCH(AN172,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AN172), ".lo", ),"MNU_", "-MNU_")</f>
        <v>ITM_ASSIGN</v>
      </c>
      <c r="AZ172" s="196" t="str" cm="1">
        <f t="array" ref="AZ172">SUBSTITUTE(SUBSTITUTE(_xlfn.SWITCH(AO172,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AO172), ".lo", ),"MNU_", "-MNU_")</f>
        <v>-MNU_ASN</v>
      </c>
      <c r="BA172" s="215" t="str" cm="1">
        <f t="array" ref="BA172">SUBSTITUTE(SUBSTITUTE(_xlfn.SWITCH(AP172,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AP172), ".lo", ),"MNU_", "-MNU_")</f>
        <v>ITM_1</v>
      </c>
      <c r="BB172" s="196" t="str" cm="1">
        <f t="array" ref="BB172">SUBSTITUTE(SUBSTITUTE(_xlfn.SWITCH(AQ172,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AQ172), ".lo", ),"MNU_", "-MNU_")</f>
        <v>ITM_V</v>
      </c>
      <c r="BC172" s="196" t="str" cm="1">
        <f t="array" ref="BC172">SUBSTITUTE(SUBSTITUTE(_xlfn.SWITCH(AR172,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AR172), ".lo", ),"MNU_", "-MNU_")</f>
        <v>ITM_v</v>
      </c>
      <c r="BD172" s="196" t="str" cm="1">
        <f t="array" ref="BD172">SUBSTITUTE(SUBSTITUTE(_xlfn.SWITCH(AS172,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AS172), ".lo", ),"MNU_", "-MNU_")</f>
        <v>ITM_1</v>
      </c>
      <c r="BE172" s="196" t="str" cm="1">
        <f t="array" ref="BE172">SUBSTITUTE(SUBSTITUTE(_xlfn.SWITCH(AT172,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AT172), ".lo", ),"MNU_", "-MNU_")</f>
        <v>ITM_1</v>
      </c>
      <c r="BG172" s="82"/>
      <c r="BI172" s="13" t="str">
        <f t="shared" si="60"/>
        <v xml:space="preserve">  {72,                  ITM_1,                ITM_ASSIGN,           -MNU_ASN,             ITM_1,                ITM_V,                ITM_v,                ITM_1,                ITM_1               },</v>
      </c>
    </row>
    <row r="173" spans="24:61" ht="21">
      <c r="X173" s="168" t="str">
        <f t="shared" si="51"/>
        <v>E47</v>
      </c>
      <c r="Y173" s="148">
        <v>7</v>
      </c>
      <c r="Z173" s="148">
        <v>3</v>
      </c>
      <c r="AA173" s="151" t="str">
        <f t="shared" si="63"/>
        <v>E47.73</v>
      </c>
      <c r="AB173" s="156">
        <v>2</v>
      </c>
      <c r="AC173" s="157" t="s">
        <v>294</v>
      </c>
      <c r="AD173" s="158" t="s">
        <v>654</v>
      </c>
      <c r="AE173" s="3"/>
      <c r="AF173" s="51" t="s">
        <v>129</v>
      </c>
      <c r="AG173" s="85" t="b">
        <f t="shared" si="61"/>
        <v>1</v>
      </c>
      <c r="AH173" s="91" t="str">
        <f t="shared" si="52"/>
        <v>w</v>
      </c>
      <c r="AI173" s="92">
        <f t="shared" si="53"/>
        <v>2</v>
      </c>
      <c r="AJ173" s="93">
        <f t="shared" si="54"/>
        <v>2</v>
      </c>
      <c r="AK173" s="6"/>
      <c r="AL173" s="8" t="str">
        <f t="shared" si="55"/>
        <v>{73</v>
      </c>
      <c r="AM173" s="29" t="str">
        <f t="shared" si="56"/>
        <v>ITM_2</v>
      </c>
      <c r="AN173" s="29" t="str">
        <f t="shared" si="57"/>
        <v>MNU_SETUP</v>
      </c>
      <c r="AO173" s="29" t="str">
        <f t="shared" si="58"/>
        <v>MNU_ALPHAFN</v>
      </c>
      <c r="AP173" s="48" t="str">
        <f>IF(NOT(ISNA(MATCH(AM173,Lookups!E:E,))),VLOOKUP(AM173,Lookups!E:F,2,0),
IF(NOT(ISNA(MATCH(AN173,Lookups!E:E,))),VLOOKUP(AN173,Lookups!E:F,2,0),
IF(NOT(ISNA(MATCH(AO173,Lookups!E:E,))),VLOOKUP(AO173,Lookups!E:F,2,0),"ITM_NULL")))</f>
        <v>ITM_2</v>
      </c>
      <c r="AQ173" s="30" t="str">
        <f t="shared" si="64"/>
        <v>ITM_W</v>
      </c>
      <c r="AR173" s="113" t="s">
        <v>374</v>
      </c>
      <c r="AS173" s="114" t="s">
        <v>262</v>
      </c>
      <c r="AT173" s="117" t="s">
        <v>262</v>
      </c>
      <c r="AW173" s="14" t="str">
        <f t="shared" si="62"/>
        <v>{73</v>
      </c>
      <c r="AX173" s="196" t="str" cm="1">
        <f t="array" ref="AX173">SUBSTITUTE(SUBSTITUTE(_xlfn.SWITCH(AM173,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AM173), ".lo", ),"MNU_", "-MNU_")</f>
        <v>ITM_2</v>
      </c>
      <c r="AY173" s="196" t="str" cm="1">
        <f t="array" ref="AY173">SUBSTITUTE(SUBSTITUTE(_xlfn.SWITCH(AN173,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AN173), ".lo", ),"MNU_", "-MNU_")</f>
        <v>-MNU_SETUP</v>
      </c>
      <c r="AZ173" s="196" t="str" cm="1">
        <f t="array" ref="AZ173">SUBSTITUTE(SUBSTITUTE(_xlfn.SWITCH(AO173,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AO173), ".lo", ),"MNU_", "-MNU_")</f>
        <v>-MNU_ALPHAFN</v>
      </c>
      <c r="BA173" s="215" t="str" cm="1">
        <f t="array" ref="BA173">SUBSTITUTE(SUBSTITUTE(_xlfn.SWITCH(AP173,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AP173), ".lo", ),"MNU_", "-MNU_")</f>
        <v>ITM_2</v>
      </c>
      <c r="BB173" s="196" t="str" cm="1">
        <f t="array" ref="BB173">SUBSTITUTE(SUBSTITUTE(_xlfn.SWITCH(AQ173,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AQ173), ".lo", ),"MNU_", "-MNU_")</f>
        <v>ITM_W</v>
      </c>
      <c r="BC173" s="196" t="str" cm="1">
        <f t="array" ref="BC173">SUBSTITUTE(SUBSTITUTE(_xlfn.SWITCH(AR173,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AR173), ".lo", ),"MNU_", "-MNU_")</f>
        <v>ITM_w</v>
      </c>
      <c r="BD173" s="196" t="str" cm="1">
        <f t="array" ref="BD173">SUBSTITUTE(SUBSTITUTE(_xlfn.SWITCH(AS173,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AS173), ".lo", ),"MNU_", "-MNU_")</f>
        <v>ITM_2</v>
      </c>
      <c r="BE173" s="196" t="str" cm="1">
        <f t="array" ref="BE173">SUBSTITUTE(SUBSTITUTE(_xlfn.SWITCH(AT173,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AT173), ".lo", ),"MNU_", "-MNU_")</f>
        <v>ITM_2</v>
      </c>
      <c r="BG173" s="82"/>
      <c r="BI173" s="13" t="str">
        <f t="shared" si="60"/>
        <v xml:space="preserve">  {73,                  ITM_2,                -MNU_SETUP,           -MNU_ALPHAFN,         ITM_2,                ITM_W,                ITM_w,                ITM_2,                ITM_2               },</v>
      </c>
    </row>
    <row r="174" spans="24:61" ht="21">
      <c r="X174" s="168" t="str">
        <f t="shared" si="51"/>
        <v>E47</v>
      </c>
      <c r="Y174" s="148">
        <v>7</v>
      </c>
      <c r="Z174" s="148">
        <v>4</v>
      </c>
      <c r="AA174" s="151" t="str">
        <f t="shared" si="63"/>
        <v>E47.74</v>
      </c>
      <c r="AB174" s="156">
        <v>3</v>
      </c>
      <c r="AC174" s="157" t="s">
        <v>127</v>
      </c>
      <c r="AD174" s="158" t="s">
        <v>124</v>
      </c>
      <c r="AE174" s="3"/>
      <c r="AF174" s="51" t="s">
        <v>55</v>
      </c>
      <c r="AG174" s="85" t="b">
        <f t="shared" si="61"/>
        <v>1</v>
      </c>
      <c r="AH174" s="91" t="str">
        <f t="shared" si="52"/>
        <v>x</v>
      </c>
      <c r="AI174" s="92">
        <f t="shared" si="53"/>
        <v>3</v>
      </c>
      <c r="AJ174" s="93">
        <f t="shared" si="54"/>
        <v>3</v>
      </c>
      <c r="AK174" s="6"/>
      <c r="AL174" s="8" t="str">
        <f t="shared" si="55"/>
        <v>{74</v>
      </c>
      <c r="AM174" s="29" t="str">
        <f t="shared" si="56"/>
        <v>ITM_3</v>
      </c>
      <c r="AN174" s="29" t="str">
        <f t="shared" si="57"/>
        <v>MNU_PFN</v>
      </c>
      <c r="AO174" s="29" t="str">
        <f t="shared" si="58"/>
        <v>MNU_LOOP</v>
      </c>
      <c r="AP174" s="48" t="str">
        <f>IF(NOT(ISNA(MATCH(AM174,Lookups!E:E,))),VLOOKUP(AM174,Lookups!E:F,2,0),
IF(NOT(ISNA(MATCH(AN174,Lookups!E:E,))),VLOOKUP(AN174,Lookups!E:F,2,0),
IF(NOT(ISNA(MATCH(AO174,Lookups!E:E,))),VLOOKUP(AO174,Lookups!E:F,2,0),"ITM_NULL")))</f>
        <v>ITM_3</v>
      </c>
      <c r="AQ174" s="30" t="str">
        <f t="shared" si="64"/>
        <v>ITM_X</v>
      </c>
      <c r="AR174" s="113" t="s">
        <v>375</v>
      </c>
      <c r="AS174" s="114" t="s">
        <v>265</v>
      </c>
      <c r="AT174" s="117" t="s">
        <v>265</v>
      </c>
      <c r="AW174" s="14" t="str">
        <f t="shared" si="62"/>
        <v>{74</v>
      </c>
      <c r="AX174" s="196" t="str" cm="1">
        <f t="array" ref="AX174">SUBSTITUTE(SUBSTITUTE(_xlfn.SWITCH(AM174,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AM174), ".lo", ),"MNU_", "-MNU_")</f>
        <v>ITM_3</v>
      </c>
      <c r="AY174" s="196" t="str" cm="1">
        <f t="array" ref="AY174">SUBSTITUTE(SUBSTITUTE(_xlfn.SWITCH(AN174,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AN174), ".lo", ),"MNU_", "-MNU_")</f>
        <v>-MNU_PFN</v>
      </c>
      <c r="AZ174" s="196" t="str" cm="1">
        <f t="array" ref="AZ174">SUBSTITUTE(SUBSTITUTE(_xlfn.SWITCH(AO174,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AO174), ".lo", ),"MNU_", "-MNU_")</f>
        <v>-MNU_LOOP</v>
      </c>
      <c r="BA174" s="215" t="str" cm="1">
        <f t="array" ref="BA174">SUBSTITUTE(SUBSTITUTE(_xlfn.SWITCH(AP174,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AP174), ".lo", ),"MNU_", "-MNU_")</f>
        <v>ITM_3</v>
      </c>
      <c r="BB174" s="196" t="str" cm="1">
        <f t="array" ref="BB174">SUBSTITUTE(SUBSTITUTE(_xlfn.SWITCH(AQ174,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AQ174), ".lo", ),"MNU_", "-MNU_")</f>
        <v>ITM_X</v>
      </c>
      <c r="BC174" s="196" t="str" cm="1">
        <f t="array" ref="BC174">SUBSTITUTE(SUBSTITUTE(_xlfn.SWITCH(AR174,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AR174), ".lo", ),"MNU_", "-MNU_")</f>
        <v>ITM_x</v>
      </c>
      <c r="BD174" s="196" t="str" cm="1">
        <f t="array" ref="BD174">SUBSTITUTE(SUBSTITUTE(_xlfn.SWITCH(AS174,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AS174), ".lo", ),"MNU_", "-MNU_")</f>
        <v>ITM_3</v>
      </c>
      <c r="BE174" s="196" t="str" cm="1">
        <f t="array" ref="BE174">SUBSTITUTE(SUBSTITUTE(_xlfn.SWITCH(AT174,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AT174), ".lo", ),"MNU_", "-MNU_")</f>
        <v>ITM_3</v>
      </c>
      <c r="BG174" s="82"/>
      <c r="BI174" s="13" t="str">
        <f t="shared" si="60"/>
        <v xml:space="preserve">  {74,                  ITM_3,                -MNU_PFN,             -MNU_LOOP,            ITM_3,                ITM_X,                ITM_x,                ITM_3,                ITM_3               },</v>
      </c>
    </row>
    <row r="175" spans="24:61" ht="21">
      <c r="X175" s="168" t="str">
        <f t="shared" si="51"/>
        <v>E47</v>
      </c>
      <c r="Y175" s="148">
        <v>7</v>
      </c>
      <c r="Z175" s="148">
        <v>5</v>
      </c>
      <c r="AA175" s="151" t="str">
        <f t="shared" si="63"/>
        <v>E47.75</v>
      </c>
      <c r="AB175" s="156" t="s">
        <v>96</v>
      </c>
      <c r="AC175" s="157" t="s">
        <v>113</v>
      </c>
      <c r="AD175" s="158" t="s">
        <v>128</v>
      </c>
      <c r="AE175" s="3"/>
      <c r="AF175" s="51" t="s">
        <v>56</v>
      </c>
      <c r="AG175" s="85" t="b">
        <f t="shared" si="61"/>
        <v>1</v>
      </c>
      <c r="AH175" s="91" t="str">
        <f t="shared" si="52"/>
        <v>y</v>
      </c>
      <c r="AI175" s="92" t="str">
        <f t="shared" si="53"/>
        <v>-</v>
      </c>
      <c r="AJ175" s="93" t="str">
        <f t="shared" si="54"/>
        <v>-</v>
      </c>
      <c r="AK175" s="6"/>
      <c r="AL175" s="8" t="str">
        <f t="shared" si="55"/>
        <v>{75</v>
      </c>
      <c r="AM175" s="29" t="str">
        <f t="shared" si="56"/>
        <v>ITM_SUB</v>
      </c>
      <c r="AN175" s="29" t="str">
        <f t="shared" si="57"/>
        <v>MNU_FIN</v>
      </c>
      <c r="AO175" s="29" t="str">
        <f t="shared" si="58"/>
        <v>MNU_IO</v>
      </c>
      <c r="AP175" s="48" t="str">
        <f>IF(NOT(ISNA(MATCH(AM175,Lookups!E:E,))),VLOOKUP(AM175,Lookups!E:F,2,0),
IF(NOT(ISNA(MATCH(AN175,Lookups!E:E,))),VLOOKUP(AN175,Lookups!E:F,2,0),
IF(NOT(ISNA(MATCH(AO175,Lookups!E:E,))),VLOOKUP(AO175,Lookups!E:F,2,0),"ITM_NULL")))</f>
        <v>ITM_MINUS</v>
      </c>
      <c r="AQ175" s="30" t="str">
        <f t="shared" si="64"/>
        <v>ITM_Y</v>
      </c>
      <c r="AR175" s="113" t="s">
        <v>376</v>
      </c>
      <c r="AS175" s="114" t="s">
        <v>268</v>
      </c>
      <c r="AT175" s="117" t="s">
        <v>267</v>
      </c>
      <c r="AW175" s="14" t="str">
        <f t="shared" si="62"/>
        <v>{75</v>
      </c>
      <c r="AX175" s="196" t="str" cm="1">
        <f t="array" ref="AX175">SUBSTITUTE(SUBSTITUTE(_xlfn.SWITCH(AM175,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AM175), ".lo", ),"MNU_", "-MNU_")</f>
        <v>ITM_SUB</v>
      </c>
      <c r="AY175" s="196" t="str" cm="1">
        <f t="array" ref="AY175">SUBSTITUTE(SUBSTITUTE(_xlfn.SWITCH(AN175,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AN175), ".lo", ),"MNU_", "-MNU_")</f>
        <v>-MNU_FIN</v>
      </c>
      <c r="AZ175" s="196" t="str" cm="1">
        <f t="array" ref="AZ175">SUBSTITUTE(SUBSTITUTE(_xlfn.SWITCH(AO175,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AO175), ".lo", ),"MNU_", "-MNU_")</f>
        <v>-MNU_IO</v>
      </c>
      <c r="BA175" s="215" t="str" cm="1">
        <f t="array" ref="BA175">SUBSTITUTE(SUBSTITUTE(_xlfn.SWITCH(AP175,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AP175), ".lo", ),"MNU_", "-MNU_")</f>
        <v>ITM_MINUS</v>
      </c>
      <c r="BB175" s="196" t="str" cm="1">
        <f t="array" ref="BB175">SUBSTITUTE(SUBSTITUTE(_xlfn.SWITCH(AQ175,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AQ175), ".lo", ),"MNU_", "-MNU_")</f>
        <v>ITM_Y</v>
      </c>
      <c r="BC175" s="196" t="str" cm="1">
        <f t="array" ref="BC175">SUBSTITUTE(SUBSTITUTE(_xlfn.SWITCH(AR175,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AR175), ".lo", ),"MNU_", "-MNU_")</f>
        <v>ITM_y</v>
      </c>
      <c r="BD175" s="196" t="str" cm="1">
        <f t="array" ref="BD175">SUBSTITUTE(SUBSTITUTE(_xlfn.SWITCH(AS175,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AS175), ".lo", ),"MNU_", "-MNU_")</f>
        <v>ITM_MINUS</v>
      </c>
      <c r="BE175" s="196" t="str" cm="1">
        <f t="array" ref="BE175">SUBSTITUTE(SUBSTITUTE(_xlfn.SWITCH(AT175,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AT175), ".lo", ),"MNU_", "-MNU_")</f>
        <v>ITM_SUB</v>
      </c>
      <c r="BG175" s="82"/>
      <c r="BI175" s="13" t="str">
        <f t="shared" si="60"/>
        <v xml:space="preserve">  {75,                  ITM_SUB,              -MNU_FIN,             -MNU_IO,              ITM_MINUS,            ITM_Y,                ITM_y,                ITM_MINUS,            ITM_SUB             },</v>
      </c>
    </row>
    <row r="176" spans="24:61" ht="21">
      <c r="X176" s="168" t="str">
        <f t="shared" si="51"/>
        <v>E47</v>
      </c>
      <c r="Y176" s="145">
        <v>8</v>
      </c>
      <c r="Z176" s="145">
        <v>1</v>
      </c>
      <c r="AA176" s="151" t="str">
        <f t="shared" si="63"/>
        <v>E47.81</v>
      </c>
      <c r="AB176" s="156" t="s">
        <v>21</v>
      </c>
      <c r="AC176" s="157" t="s">
        <v>82</v>
      </c>
      <c r="AD176" s="158" t="s">
        <v>320</v>
      </c>
      <c r="AE176" s="3"/>
      <c r="AF176" s="51" t="s">
        <v>21</v>
      </c>
      <c r="AG176" s="85" t="b">
        <f t="shared" si="61"/>
        <v>0</v>
      </c>
      <c r="AH176" s="91" t="str">
        <f t="shared" si="52"/>
        <v>OFF</v>
      </c>
      <c r="AI176" s="92" t="str">
        <f t="shared" si="53"/>
        <v>SNAP</v>
      </c>
      <c r="AJ176" s="93" t="str">
        <f t="shared" si="54"/>
        <v>EXIT</v>
      </c>
      <c r="AK176" s="6"/>
      <c r="AL176" s="8" t="str">
        <f t="shared" si="55"/>
        <v>{81</v>
      </c>
      <c r="AM176" s="29" t="str">
        <f t="shared" si="56"/>
        <v>ITM_EXIT1</v>
      </c>
      <c r="AN176" s="29" t="str">
        <f t="shared" si="57"/>
        <v>ITM_OFF</v>
      </c>
      <c r="AO176" s="29" t="str">
        <f t="shared" si="58"/>
        <v>ITM_SNAP</v>
      </c>
      <c r="AP176" s="48" t="str">
        <f>IF(NOT(ISNA(MATCH(AM176,Lookups!E:E,))),VLOOKUP(AM176,Lookups!E:F,2,0),
IF(NOT(ISNA(MATCH(AN176,Lookups!E:E,))),VLOOKUP(AN176,Lookups!E:F,2,0),
IF(NOT(ISNA(MATCH(AO176,Lookups!E:E,))),VLOOKUP(AO176,Lookups!E:F,2,0),"ITM_NULL")))</f>
        <v>ITM_EXIT1</v>
      </c>
      <c r="AQ176" s="30" t="str">
        <f t="shared" si="64"/>
        <v>ITM_EXIT1</v>
      </c>
      <c r="AR176" s="119" t="s">
        <v>271</v>
      </c>
      <c r="AS176" s="114" t="s">
        <v>335</v>
      </c>
      <c r="AT176" s="117" t="s">
        <v>270</v>
      </c>
      <c r="AW176" s="14" t="str">
        <f t="shared" si="62"/>
        <v>{81</v>
      </c>
      <c r="AX176" s="196" t="str" cm="1">
        <f t="array" ref="AX176">SUBSTITUTE(SUBSTITUTE(_xlfn.SWITCH(AM176,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AM176), ".lo", ),"MNU_", "-MNU_")</f>
        <v>ITM_EXIT1</v>
      </c>
      <c r="AY176" s="196" t="str" cm="1">
        <f t="array" ref="AY176">SUBSTITUTE(SUBSTITUTE(_xlfn.SWITCH(AN176,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AN176), ".lo", ),"MNU_", "-MNU_")</f>
        <v>ITM_OFF</v>
      </c>
      <c r="AZ176" s="196" t="str" cm="1">
        <f t="array" ref="AZ176">SUBSTITUTE(SUBSTITUTE(_xlfn.SWITCH(AO176,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AO176), ".lo", ),"MNU_", "-MNU_")</f>
        <v>ITM_SNAP</v>
      </c>
      <c r="BA176" s="215" t="str" cm="1">
        <f t="array" ref="BA176">SUBSTITUTE(SUBSTITUTE(_xlfn.SWITCH(AP176,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AP176), ".lo", ),"MNU_", "-MNU_")</f>
        <v>ITM_EXIT1</v>
      </c>
      <c r="BB176" s="196" t="str" cm="1">
        <f t="array" ref="BB176">SUBSTITUTE(SUBSTITUTE(_xlfn.SWITCH(AQ176,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AQ176), ".lo", ),"MNU_", "-MNU_")</f>
        <v>ITM_EXIT1</v>
      </c>
      <c r="BC176" s="196" t="str" cm="1">
        <f t="array" ref="BC176">SUBSTITUTE(SUBSTITUTE(_xlfn.SWITCH(AR176,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AR176), ".lo", ),"MNU_", "-MNU_")</f>
        <v>ITM_OFF</v>
      </c>
      <c r="BD176" s="196" t="str" cm="1">
        <f t="array" ref="BD176">SUBSTITUTE(SUBSTITUTE(_xlfn.SWITCH(AS176,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AS176), ".lo", ),"MNU_", "-MNU_")</f>
        <v>ITM_SNAP</v>
      </c>
      <c r="BE176" s="196" t="str" cm="1">
        <f t="array" ref="BE176">SUBSTITUTE(SUBSTITUTE(_xlfn.SWITCH(AT176,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AT176), ".lo", ),"MNU_", "-MNU_")</f>
        <v>ITM_EXIT1</v>
      </c>
      <c r="BG176" s="82"/>
      <c r="BI176" s="13" t="str">
        <f t="shared" si="60"/>
        <v xml:space="preserve">  {81,                  ITM_EXIT1,            ITM_OFF,              ITM_SNAP,             ITM_EXIT1,            ITM_EXIT1,            ITM_OFF,              ITM_SNAP,             ITM_EXIT1           },</v>
      </c>
    </row>
    <row r="177" spans="24:65" ht="21">
      <c r="X177" s="168" t="str">
        <f t="shared" si="51"/>
        <v>E47</v>
      </c>
      <c r="Y177" s="148">
        <v>8</v>
      </c>
      <c r="Z177" s="148">
        <v>2</v>
      </c>
      <c r="AA177" s="151" t="str">
        <f t="shared" si="63"/>
        <v>E47.82</v>
      </c>
      <c r="AB177" s="156">
        <v>0</v>
      </c>
      <c r="AC177" s="157" t="s">
        <v>84</v>
      </c>
      <c r="AD177" s="158" t="s">
        <v>85</v>
      </c>
      <c r="AE177" s="3"/>
      <c r="AF177" s="51" t="s">
        <v>57</v>
      </c>
      <c r="AG177" s="85" t="b">
        <f t="shared" si="61"/>
        <v>1</v>
      </c>
      <c r="AH177" s="91" t="str">
        <f t="shared" si="52"/>
        <v>z</v>
      </c>
      <c r="AI177" s="92">
        <f t="shared" si="53"/>
        <v>0</v>
      </c>
      <c r="AJ177" s="93">
        <f t="shared" si="54"/>
        <v>0</v>
      </c>
      <c r="AK177" s="6"/>
      <c r="AL177" s="8" t="str">
        <f t="shared" si="55"/>
        <v>{82</v>
      </c>
      <c r="AM177" s="29" t="str">
        <f t="shared" si="56"/>
        <v>ITM_0</v>
      </c>
      <c r="AN177" s="29" t="str">
        <f t="shared" si="57"/>
        <v>ITM_VIEW</v>
      </c>
      <c r="AO177" s="29" t="str">
        <f t="shared" si="58"/>
        <v>ITM_TIMER</v>
      </c>
      <c r="AP177" s="48" t="str">
        <f>IF(NOT(ISNA(MATCH(AM177,Lookups!E:E,))),VLOOKUP(AM177,Lookups!E:F,2,0),
IF(NOT(ISNA(MATCH(AN177,Lookups!E:E,))),VLOOKUP(AN177,Lookups!E:F,2,0),
IF(NOT(ISNA(MATCH(AO177,Lookups!E:E,))),VLOOKUP(AO177,Lookups!E:F,2,0),"ITM_NULL")))</f>
        <v>ITM_0</v>
      </c>
      <c r="AQ177" s="30" t="str">
        <f t="shared" si="64"/>
        <v>ITM_Z</v>
      </c>
      <c r="AR177" s="113" t="s">
        <v>377</v>
      </c>
      <c r="AS177" s="114" t="s">
        <v>273</v>
      </c>
      <c r="AT177" s="117" t="s">
        <v>273</v>
      </c>
      <c r="AW177" s="14" t="str">
        <f t="shared" si="62"/>
        <v>{82</v>
      </c>
      <c r="AX177" s="196" t="str" cm="1">
        <f t="array" ref="AX177">SUBSTITUTE(SUBSTITUTE(_xlfn.SWITCH(AM177,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AM177), ".lo", ),"MNU_", "-MNU_")</f>
        <v>ITM_0</v>
      </c>
      <c r="AY177" s="196" t="str" cm="1">
        <f t="array" ref="AY177">SUBSTITUTE(SUBSTITUTE(_xlfn.SWITCH(AN177,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AN177), ".lo", ),"MNU_", "-MNU_")</f>
        <v>ITM_VIEW</v>
      </c>
      <c r="AZ177" s="196" t="str" cm="1">
        <f t="array" ref="AZ177">SUBSTITUTE(SUBSTITUTE(_xlfn.SWITCH(AO177,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AO177), ".lo", ),"MNU_", "-MNU_")</f>
        <v>ITM_TIMER</v>
      </c>
      <c r="BA177" s="215" t="str" cm="1">
        <f t="array" ref="BA177">SUBSTITUTE(SUBSTITUTE(_xlfn.SWITCH(AP177,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AP177), ".lo", ),"MNU_", "-MNU_")</f>
        <v>ITM_0</v>
      </c>
      <c r="BB177" s="196" t="str" cm="1">
        <f t="array" ref="BB177">SUBSTITUTE(SUBSTITUTE(_xlfn.SWITCH(AQ177,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AQ177), ".lo", ),"MNU_", "-MNU_")</f>
        <v>ITM_Z</v>
      </c>
      <c r="BC177" s="196" t="str" cm="1">
        <f t="array" ref="BC177">SUBSTITUTE(SUBSTITUTE(_xlfn.SWITCH(AR177,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AR177), ".lo", ),"MNU_", "-MNU_")</f>
        <v>ITM_z</v>
      </c>
      <c r="BD177" s="196" t="str" cm="1">
        <f t="array" ref="BD177">SUBSTITUTE(SUBSTITUTE(_xlfn.SWITCH(AS177,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AS177), ".lo", ),"MNU_", "-MNU_")</f>
        <v>ITM_0</v>
      </c>
      <c r="BE177" s="196" t="str" cm="1">
        <f t="array" ref="BE177">SUBSTITUTE(SUBSTITUTE(_xlfn.SWITCH(AT177,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AT177), ".lo", ),"MNU_", "-MNU_")</f>
        <v>ITM_0</v>
      </c>
      <c r="BG177" s="82"/>
      <c r="BI177" s="13" t="str">
        <f t="shared" si="60"/>
        <v xml:space="preserve">  {82,                  ITM_0,                ITM_VIEW,             ITM_TIMER,            ITM_0,                ITM_Z,                ITM_z,                ITM_0,                ITM_0               },</v>
      </c>
    </row>
    <row r="178" spans="24:65" ht="21">
      <c r="X178" s="168" t="str">
        <f t="shared" si="51"/>
        <v>E47</v>
      </c>
      <c r="Y178" s="148">
        <v>8</v>
      </c>
      <c r="Z178" s="148">
        <v>3</v>
      </c>
      <c r="AA178" s="151" t="str">
        <f t="shared" si="63"/>
        <v>E47.83</v>
      </c>
      <c r="AB178" s="156" t="s">
        <v>658</v>
      </c>
      <c r="AC178" s="157" t="s">
        <v>86</v>
      </c>
      <c r="AD178" s="158" t="s">
        <v>126</v>
      </c>
      <c r="AE178" s="3"/>
      <c r="AF178" s="51" t="s">
        <v>59</v>
      </c>
      <c r="AG178" s="85" t="b">
        <f t="shared" si="61"/>
        <v>0</v>
      </c>
      <c r="AH178" s="91" t="str">
        <f t="shared" si="52"/>
        <v>.</v>
      </c>
      <c r="AI178" s="92" t="str">
        <f t="shared" si="53"/>
        <v>.</v>
      </c>
      <c r="AJ178" s="93" t="str">
        <f t="shared" si="54"/>
        <v>.</v>
      </c>
      <c r="AK178" s="6"/>
      <c r="AL178" s="8" t="str">
        <f t="shared" si="55"/>
        <v>{83</v>
      </c>
      <c r="AM178" s="29" t="str">
        <f t="shared" si="56"/>
        <v>DOCU_ITM_RADIX</v>
      </c>
      <c r="AN178" s="29" t="str">
        <f t="shared" si="57"/>
        <v>ITM_SHOW</v>
      </c>
      <c r="AO178" s="29" t="str">
        <f t="shared" si="58"/>
        <v>MNU_INFO</v>
      </c>
      <c r="AP178" s="48" t="str">
        <f>IF(NOT(ISNA(MATCH(AM178,Lookups!E:E,))),VLOOKUP(AM178,Lookups!E:F,2,0),
IF(NOT(ISNA(MATCH(AN178,Lookups!E:E,))),VLOOKUP(AN178,Lookups!E:F,2,0),
IF(NOT(ISNA(MATCH(AO178,Lookups!E:E,))),VLOOKUP(AO178,Lookups!E:F,2,0),"ITM_NULL")))</f>
        <v>ITM_PERIOD</v>
      </c>
      <c r="AQ178" s="30" t="str">
        <f t="shared" si="64"/>
        <v>ITM_COMMA</v>
      </c>
      <c r="AR178" s="120" t="s">
        <v>277</v>
      </c>
      <c r="AS178" s="114" t="s">
        <v>277</v>
      </c>
      <c r="AT178" s="117" t="s">
        <v>277</v>
      </c>
      <c r="AW178" s="14" t="str">
        <f t="shared" si="62"/>
        <v>{83</v>
      </c>
      <c r="AX178" s="196" t="str" cm="1">
        <f t="array" ref="AX178">SUBSTITUTE(SUBSTITUTE(_xlfn.SWITCH(AM178,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AM178), ".lo", ),"MNU_", "-MNU_")</f>
        <v>ITM_PERIOD</v>
      </c>
      <c r="AY178" s="196" t="str" cm="1">
        <f t="array" ref="AY178">SUBSTITUTE(SUBSTITUTE(_xlfn.SWITCH(AN178,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AN178), ".lo", ),"MNU_", "-MNU_")</f>
        <v>ITM_SHOW</v>
      </c>
      <c r="AZ178" s="196" t="str" cm="1">
        <f t="array" ref="AZ178">SUBSTITUTE(SUBSTITUTE(_xlfn.SWITCH(AO178,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AO178), ".lo", ),"MNU_", "-MNU_")</f>
        <v>-MNU_INFO</v>
      </c>
      <c r="BA178" s="215" t="str" cm="1">
        <f t="array" ref="BA178">SUBSTITUTE(SUBSTITUTE(_xlfn.SWITCH(AP178,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AP178), ".lo", ),"MNU_", "-MNU_")</f>
        <v>ITM_PERIOD</v>
      </c>
      <c r="BB178" s="196" t="str" cm="1">
        <f t="array" ref="BB178">SUBSTITUTE(SUBSTITUTE(_xlfn.SWITCH(AQ178,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AQ178), ".lo", ),"MNU_", "-MNU_")</f>
        <v>ITM_COMMA</v>
      </c>
      <c r="BC178" s="196" t="str" cm="1">
        <f t="array" ref="BC178">SUBSTITUTE(SUBSTITUTE(_xlfn.SWITCH(AR178,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AR178), ".lo", ),"MNU_", "-MNU_")</f>
        <v>ITM_PERIOD</v>
      </c>
      <c r="BD178" s="196" t="str" cm="1">
        <f t="array" ref="BD178">SUBSTITUTE(SUBSTITUTE(_xlfn.SWITCH(AS178,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AS178), ".lo", ),"MNU_", "-MNU_")</f>
        <v>ITM_PERIOD</v>
      </c>
      <c r="BE178" s="196" t="str" cm="1">
        <f t="array" ref="BE178">SUBSTITUTE(SUBSTITUTE(_xlfn.SWITCH(AT178,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AT178), ".lo", ),"MNU_", "-MNU_")</f>
        <v>ITM_PERIOD</v>
      </c>
      <c r="BG178" s="82"/>
      <c r="BI178" s="13" t="str">
        <f t="shared" si="60"/>
        <v xml:space="preserve">  {83,                  ITM_PERIOD,           ITM_SHOW,             -MNU_INFO,            ITM_PERIOD,           ITM_COMMA,            ITM_PERIOD,           ITM_PERIOD,           ITM_PERIOD          },</v>
      </c>
    </row>
    <row r="179" spans="24:65" ht="21">
      <c r="X179" s="168" t="str">
        <f t="shared" si="51"/>
        <v>E47</v>
      </c>
      <c r="Y179" s="148">
        <v>8</v>
      </c>
      <c r="Z179" s="148">
        <v>4</v>
      </c>
      <c r="AA179" s="151" t="str">
        <f t="shared" si="63"/>
        <v>E47.84</v>
      </c>
      <c r="AB179" s="156" t="s">
        <v>23</v>
      </c>
      <c r="AC179" s="157" t="s">
        <v>87</v>
      </c>
      <c r="AD179" s="158" t="s">
        <v>125</v>
      </c>
      <c r="AE179" s="3"/>
      <c r="AF179" s="55" t="s">
        <v>291</v>
      </c>
      <c r="AG179" s="85" t="b">
        <f t="shared" si="61"/>
        <v>0</v>
      </c>
      <c r="AH179" s="91" t="str">
        <f t="shared" si="52"/>
        <v>/</v>
      </c>
      <c r="AI179" s="92" t="str">
        <f t="shared" si="53"/>
        <v>/</v>
      </c>
      <c r="AJ179" s="93" t="str">
        <f t="shared" si="54"/>
        <v xml:space="preserve"> </v>
      </c>
      <c r="AK179" s="6"/>
      <c r="AL179" s="8" t="str">
        <f t="shared" si="55"/>
        <v>{84</v>
      </c>
      <c r="AM179" s="29" t="str">
        <f t="shared" si="56"/>
        <v>ITM_RS</v>
      </c>
      <c r="AN179" s="29" t="str">
        <f t="shared" si="57"/>
        <v>ITM_PR</v>
      </c>
      <c r="AO179" s="29" t="str">
        <f t="shared" si="58"/>
        <v>MNU_TEST</v>
      </c>
      <c r="AP179" s="48" t="str">
        <f>IF(NOT(ISNA(MATCH(AM179,Lookups!E:E,))),VLOOKUP(AM179,Lookups!E:F,2,0),
IF(NOT(ISNA(MATCH(AN179,Lookups!E:E,))),VLOOKUP(AN179,Lookups!E:F,2,0),
IF(NOT(ISNA(MATCH(AO179,Lookups!E:E,))),VLOOKUP(AO179,Lookups!E:F,2,0),"ITM_NULL")))</f>
        <v>ITM_NULL</v>
      </c>
      <c r="AQ179" s="30" t="str">
        <f t="shared" si="64"/>
        <v>ITM_QUESTION_MARK</v>
      </c>
      <c r="AR179" s="120" t="s">
        <v>283</v>
      </c>
      <c r="AS179" s="121" t="s">
        <v>283</v>
      </c>
      <c r="AT179" s="116" t="s">
        <v>147</v>
      </c>
      <c r="AW179" s="14" t="str">
        <f t="shared" si="62"/>
        <v>{84</v>
      </c>
      <c r="AX179" s="196" t="str" cm="1">
        <f t="array" ref="AX179">SUBSTITUTE(SUBSTITUTE(_xlfn.SWITCH(AM179,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AM179), ".lo", ),"MNU_", "-MNU_")</f>
        <v>ITM_RS</v>
      </c>
      <c r="AY179" s="196" t="str" cm="1">
        <f t="array" ref="AY179">SUBSTITUTE(SUBSTITUTE(_xlfn.SWITCH(AN179,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AN179), ".lo", ),"MNU_", "-MNU_")</f>
        <v>ITM_PR</v>
      </c>
      <c r="AZ179" s="196" t="str" cm="1">
        <f t="array" ref="AZ179">SUBSTITUTE(SUBSTITUTE(_xlfn.SWITCH(AO179,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AO179), ".lo", ),"MNU_", "-MNU_")</f>
        <v>-MNU_TEST</v>
      </c>
      <c r="BA179" s="215" t="str" cm="1">
        <f t="array" ref="BA179">SUBSTITUTE(SUBSTITUTE(_xlfn.SWITCH(AP179,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AP179), ".lo", ),"MNU_", "-MNU_")</f>
        <v>ITM_NULL</v>
      </c>
      <c r="BB179" s="196" t="str" cm="1">
        <f t="array" ref="BB179">SUBSTITUTE(SUBSTITUTE(_xlfn.SWITCH(AQ179,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AQ179), ".lo", ),"MNU_", "-MNU_")</f>
        <v>ITM_QUESTION_MARK</v>
      </c>
      <c r="BC179" s="196" t="str" cm="1">
        <f t="array" ref="BC179">SUBSTITUTE(SUBSTITUTE(_xlfn.SWITCH(AR179,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AR179), ".lo", ),"MNU_", "-MNU_")</f>
        <v>ITM_SLASH</v>
      </c>
      <c r="BD179" s="196" t="str" cm="1">
        <f t="array" ref="BD179">SUBSTITUTE(SUBSTITUTE(_xlfn.SWITCH(AS179,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AS179), ".lo", ),"MNU_", "-MNU_")</f>
        <v>ITM_SLASH</v>
      </c>
      <c r="BE179" s="196" t="str" cm="1">
        <f t="array" ref="BE179">SUBSTITUTE(SUBSTITUTE(_xlfn.SWITCH(AT179,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AT179), ".lo", ),"MNU_", "-MNU_")</f>
        <v>ITM_NULL</v>
      </c>
      <c r="BG179" s="82"/>
      <c r="BI179" s="13" t="str">
        <f t="shared" si="60"/>
        <v xml:space="preserve">  {84,                  ITM_RS,               ITM_PR,               -MNU_TEST,            ITM_NULL,             ITM_QUESTION_MARK,    ITM_SLASH,            ITM_SLASH,            ITM_NULL            },</v>
      </c>
    </row>
    <row r="180" spans="24:65" ht="22" thickBot="1">
      <c r="X180" s="168" t="str">
        <f t="shared" si="51"/>
        <v>E47</v>
      </c>
      <c r="Y180" s="148">
        <v>8</v>
      </c>
      <c r="Z180" s="148">
        <v>5</v>
      </c>
      <c r="AA180" s="151" t="str">
        <f t="shared" si="63"/>
        <v>E47.85</v>
      </c>
      <c r="AB180" s="161" t="s">
        <v>1</v>
      </c>
      <c r="AC180" s="162" t="s">
        <v>114</v>
      </c>
      <c r="AD180" s="163" t="s">
        <v>116</v>
      </c>
      <c r="AE180" s="164"/>
      <c r="AF180" s="52" t="s">
        <v>60</v>
      </c>
      <c r="AG180" s="85" t="b">
        <f t="shared" si="61"/>
        <v>0</v>
      </c>
      <c r="AH180" s="94" t="str">
        <f t="shared" si="52"/>
        <v>+</v>
      </c>
      <c r="AI180" s="95" t="str">
        <f t="shared" si="53"/>
        <v>+</v>
      </c>
      <c r="AJ180" s="96" t="str">
        <f t="shared" si="54"/>
        <v>+</v>
      </c>
      <c r="AK180" s="6"/>
      <c r="AL180" s="8" t="str">
        <f t="shared" si="55"/>
        <v>{85</v>
      </c>
      <c r="AM180" s="29" t="str">
        <f t="shared" si="56"/>
        <v>ITM_ADD</v>
      </c>
      <c r="AN180" s="29" t="str">
        <f t="shared" si="57"/>
        <v>MNU_CATALOG</v>
      </c>
      <c r="AO180" s="29" t="str">
        <f t="shared" si="58"/>
        <v>MNU_CONST</v>
      </c>
      <c r="AP180" s="48" t="str">
        <f>IF(NOT(ISNA(MATCH(AM180,Lookups!E:E,))),VLOOKUP(AM180,Lookups!E:F,2,0),
IF(NOT(ISNA(MATCH(AN180,Lookups!E:E,))),VLOOKUP(AN180,Lookups!E:F,2,0),
IF(NOT(ISNA(MATCH(AO180,Lookups!E:E,))),VLOOKUP(AO180,Lookups!E:F,2,0),"ITM_NULL")))</f>
        <v>ITM_PLUS</v>
      </c>
      <c r="AQ180" s="30" t="str">
        <f t="shared" si="64"/>
        <v>ITM_SPACE</v>
      </c>
      <c r="AR180" s="122" t="s">
        <v>285</v>
      </c>
      <c r="AS180" s="123" t="s">
        <v>285</v>
      </c>
      <c r="AT180" s="124" t="s">
        <v>284</v>
      </c>
      <c r="AW180" s="14" t="str">
        <f t="shared" si="62"/>
        <v>{85</v>
      </c>
      <c r="AX180" s="196" t="str" cm="1">
        <f t="array" ref="AX180">SUBSTITUTE(SUBSTITUTE(_xlfn.SWITCH(AM180,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AM180), ".lo", ),"MNU_", "-MNU_")</f>
        <v>ITM_ADD</v>
      </c>
      <c r="AY180" s="196" t="str" cm="1">
        <f t="array" ref="AY180">SUBSTITUTE(SUBSTITUTE(_xlfn.SWITCH(AN180,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AN180), ".lo", ),"MNU_", "-MNU_")</f>
        <v>-MNU_CATALOG</v>
      </c>
      <c r="AZ180" s="196" t="str" cm="1">
        <f t="array" ref="AZ180">SUBSTITUTE(SUBSTITUTE(_xlfn.SWITCH(AO180,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AO180), ".lo", ),"MNU_", "-MNU_")</f>
        <v>-MNU_CONST</v>
      </c>
      <c r="BA180" s="215" t="str" cm="1">
        <f t="array" ref="BA180">SUBSTITUTE(SUBSTITUTE(_xlfn.SWITCH(AP180,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AP180), ".lo", ),"MNU_", "-MNU_")</f>
        <v>ITM_PLUS</v>
      </c>
      <c r="BB180" s="196" t="str" cm="1">
        <f t="array" ref="BB180">SUBSTITUTE(SUBSTITUTE(_xlfn.SWITCH(AQ180,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AQ180), ".lo", ),"MNU_", "-MNU_")</f>
        <v>ITM_SPACE</v>
      </c>
      <c r="BC180" s="196" t="str" cm="1">
        <f t="array" ref="BC180">SUBSTITUTE(SUBSTITUTE(_xlfn.SWITCH(AR180,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AR180), ".lo", ),"MNU_", "-MNU_")</f>
        <v>ITM_PLUS</v>
      </c>
      <c r="BD180" s="196" t="str" cm="1">
        <f t="array" ref="BD180">SUBSTITUTE(SUBSTITUTE(_xlfn.SWITCH(AS180,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AS180), ".lo", ),"MNU_", "-MNU_")</f>
        <v>ITM_PLUS</v>
      </c>
      <c r="BE180" s="196" t="str" cm="1">
        <f t="array" ref="BE180">SUBSTITUTE(SUBSTITUTE(_xlfn.SWITCH(AT180,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AT180), ".lo", ),"MNU_", "-MNU_")</f>
        <v>ITM_ADD</v>
      </c>
      <c r="BG180" s="82"/>
      <c r="BI180" s="80" t="str">
        <f>"  "&amp;AW180&amp;", "&amp;REPT(" ",$BH$54-LEN(AW180))&amp;
AX180&amp;", "&amp;REPT(" ",$BH$54-LEN(AX180))&amp;
AY180&amp;", "&amp;REPT(" ",$BH$54-LEN(AY180))&amp;
AZ180&amp;", "&amp;REPT(" ",$BH$54-LEN(AZ180))&amp;
BA180&amp;", "&amp;REPT(" ",$BH$54-LEN(BA180))&amp;
BB180&amp;", "&amp;REPT(" ",$BH$54-LEN(BB180))&amp;
BC180&amp;", "&amp;REPT(" ",$BH$54-LEN(BC180))&amp;
BD180&amp;", "&amp;REPT(" ",$BH$54-LEN(BD180))&amp;
BE180&amp;REPT(" ",$BH$54-LEN(BE180))&amp;
"}"</f>
        <v xml:space="preserve">  {85,                  ITM_ADD,              -MNU_CATALOG,         -MNU_CONST,           ITM_PLUS,             ITM_SPACE,            ITM_PLUS,             ITM_PLUS,             ITM_ADD             }</v>
      </c>
    </row>
    <row r="181" spans="24:65" ht="21">
      <c r="AK181" s="6"/>
      <c r="BG181" s="82"/>
      <c r="BI181" s="16" t="s">
        <v>519</v>
      </c>
      <c r="BL181" s="1" t="str">
        <f>SUBSTITUTE(AR181,".lo","")</f>
        <v/>
      </c>
      <c r="BM181" s="1" t="str">
        <f>SUBSTITUTE(AS181,".lo","")</f>
        <v/>
      </c>
    </row>
    <row r="182" spans="24:65" ht="21">
      <c r="AB182" s="10"/>
      <c r="AC182" s="10"/>
      <c r="AD182" s="10"/>
      <c r="AE182" s="10"/>
      <c r="AF182" s="10"/>
      <c r="AG182" s="172"/>
      <c r="AH182" s="101"/>
      <c r="AI182" s="101"/>
      <c r="AJ182" s="101"/>
      <c r="AK182" s="6"/>
      <c r="BI182" s="13" t="s">
        <v>299</v>
      </c>
    </row>
    <row r="183" spans="24:65" ht="21">
      <c r="X183" s="173" t="s">
        <v>342</v>
      </c>
      <c r="Y183" s="145">
        <v>1</v>
      </c>
      <c r="Z183" s="145">
        <v>1</v>
      </c>
      <c r="AA183" s="146" t="str">
        <f t="shared" ref="AA183:AA188" si="65">X183&amp;"."&amp;Y183&amp;Z183</f>
        <v>V47.11</v>
      </c>
      <c r="AB183" s="147" t="s">
        <v>311</v>
      </c>
      <c r="AC183" s="15"/>
      <c r="AD183" s="15"/>
      <c r="AE183" s="141"/>
      <c r="AF183" s="15"/>
      <c r="AH183" s="98"/>
      <c r="AI183" s="98"/>
      <c r="AJ183" s="98"/>
      <c r="AK183" s="6"/>
      <c r="BI183" s="13"/>
    </row>
    <row r="184" spans="24:65" ht="21">
      <c r="X184" s="174" t="str">
        <f>X183</f>
        <v>V47</v>
      </c>
      <c r="Y184" s="148">
        <v>1</v>
      </c>
      <c r="Z184" s="148">
        <v>2</v>
      </c>
      <c r="AA184" s="146" t="str">
        <f t="shared" si="65"/>
        <v>V47.12</v>
      </c>
      <c r="AB184" s="147" t="s">
        <v>312</v>
      </c>
      <c r="AC184" s="15"/>
      <c r="AD184" s="15"/>
      <c r="AE184" s="141"/>
      <c r="AF184" s="15"/>
      <c r="AH184" s="98"/>
      <c r="AI184" s="98"/>
      <c r="AJ184" s="98"/>
      <c r="AK184" s="6"/>
      <c r="BI184" s="13"/>
    </row>
    <row r="185" spans="24:65" ht="21">
      <c r="X185" s="174" t="str">
        <f t="shared" ref="X185:X225" si="66">X184</f>
        <v>V47</v>
      </c>
      <c r="Y185" s="148">
        <v>1</v>
      </c>
      <c r="Z185" s="148">
        <v>3</v>
      </c>
      <c r="AA185" s="146" t="str">
        <f t="shared" si="65"/>
        <v>V47.13</v>
      </c>
      <c r="AB185" s="147" t="s">
        <v>313</v>
      </c>
      <c r="AC185" s="15"/>
      <c r="AD185" s="15"/>
      <c r="AE185" s="141"/>
      <c r="AF185" s="15"/>
      <c r="AH185" s="98"/>
      <c r="AI185" s="98"/>
      <c r="AJ185" s="98"/>
      <c r="AK185" s="6"/>
      <c r="AM185" s="79" t="s">
        <v>514</v>
      </c>
      <c r="AX185" s="79" t="s">
        <v>515</v>
      </c>
      <c r="AY185" s="29" t="s">
        <v>516</v>
      </c>
      <c r="BG185" s="82"/>
      <c r="BI185" s="17" t="str">
        <f>"// "&amp;X185&amp;" Layout from Layout_template_automation template: Do not change manually"</f>
        <v>// V47 Layout from Layout_template_automation template: Do not change manually</v>
      </c>
    </row>
    <row r="186" spans="24:65" ht="22" thickBot="1">
      <c r="X186" s="174" t="str">
        <f t="shared" si="66"/>
        <v>V47</v>
      </c>
      <c r="Y186" s="148">
        <v>1</v>
      </c>
      <c r="Z186" s="148">
        <v>4</v>
      </c>
      <c r="AA186" s="146" t="str">
        <f t="shared" si="65"/>
        <v>V47.14</v>
      </c>
      <c r="AB186" s="147" t="s">
        <v>314</v>
      </c>
      <c r="AC186" s="15"/>
      <c r="AD186" s="15"/>
      <c r="AE186" s="141"/>
      <c r="AF186" s="15"/>
      <c r="AH186" s="98"/>
      <c r="AI186" s="98"/>
      <c r="AJ186" s="98"/>
      <c r="AK186" s="6"/>
      <c r="BG186" s="82"/>
      <c r="BI186" s="16" t="s">
        <v>298</v>
      </c>
    </row>
    <row r="187" spans="24:65" ht="22" thickBot="1">
      <c r="X187" s="174" t="str">
        <f t="shared" si="66"/>
        <v>V47</v>
      </c>
      <c r="Y187" s="148">
        <v>1</v>
      </c>
      <c r="Z187" s="148">
        <v>5</v>
      </c>
      <c r="AA187" s="146" t="str">
        <f t="shared" si="65"/>
        <v>V47.15</v>
      </c>
      <c r="AB187" s="147" t="s">
        <v>314</v>
      </c>
      <c r="AC187" s="15"/>
      <c r="AD187" s="15"/>
      <c r="AE187" s="141"/>
      <c r="AF187" s="15"/>
      <c r="AH187" s="98"/>
      <c r="AI187" s="98"/>
      <c r="AJ187" s="98"/>
      <c r="AK187" s="6"/>
      <c r="AM187" s="217" t="s">
        <v>454</v>
      </c>
      <c r="AN187" s="217"/>
      <c r="AO187" s="217"/>
      <c r="AP187" s="78" t="s">
        <v>296</v>
      </c>
      <c r="AQ187" s="33" t="s">
        <v>455</v>
      </c>
      <c r="AR187" s="106" t="s">
        <v>436</v>
      </c>
      <c r="AS187" s="107" t="s">
        <v>436</v>
      </c>
      <c r="AT187" s="108" t="s">
        <v>436</v>
      </c>
      <c r="BG187" s="82"/>
      <c r="BI187" s="16" t="str">
        <f>"TO_QSPI const calcKey_t kbd_std_"&amp;X188&amp;"[37] = {"</f>
        <v>TO_QSPI const calcKey_t kbd_std_V47[37] = {</v>
      </c>
    </row>
    <row r="188" spans="24:65" ht="22" thickBot="1">
      <c r="X188" s="174" t="str">
        <f t="shared" si="66"/>
        <v>V47</v>
      </c>
      <c r="Y188" s="148">
        <v>1</v>
      </c>
      <c r="Z188" s="148">
        <v>6</v>
      </c>
      <c r="AA188" s="146" t="str">
        <f t="shared" si="65"/>
        <v>V47.16</v>
      </c>
      <c r="AB188" s="149" t="s">
        <v>315</v>
      </c>
      <c r="AC188" s="32"/>
      <c r="AD188" s="32"/>
      <c r="AE188" s="141"/>
      <c r="AF188" s="32"/>
      <c r="AH188" s="98"/>
      <c r="AI188" s="98"/>
      <c r="AJ188" s="98"/>
      <c r="AK188" s="6"/>
      <c r="BG188" s="82"/>
      <c r="BI188" s="16" t="s">
        <v>458</v>
      </c>
    </row>
    <row r="189" spans="24:65" ht="21">
      <c r="X189" s="174" t="str">
        <f t="shared" si="66"/>
        <v>V47</v>
      </c>
      <c r="Y189" s="145">
        <v>2</v>
      </c>
      <c r="Z189" s="145">
        <v>1</v>
      </c>
      <c r="AA189" s="151" t="str">
        <f t="shared" ref="AA189:AA225" si="67">X189&amp;"."&amp;Y189&amp;Z189</f>
        <v>V47.21</v>
      </c>
      <c r="AB189" s="152" t="s">
        <v>2</v>
      </c>
      <c r="AC189" s="153" t="s">
        <v>25</v>
      </c>
      <c r="AD189" s="154" t="s">
        <v>24</v>
      </c>
      <c r="AE189" s="155"/>
      <c r="AF189" s="50" t="s">
        <v>33</v>
      </c>
      <c r="AG189" s="85" t="b">
        <f>AF189=AH189</f>
        <v>1</v>
      </c>
      <c r="AH189" s="88" t="str">
        <f t="shared" ref="AH189:AH225" si="68">INDEX(labelitem,MATCH(AR189,items,0),1)</f>
        <v>a</v>
      </c>
      <c r="AI189" s="89" t="str">
        <f t="shared" ref="AI189:AI225" si="69">INDEX(labelitem,MATCH(AS189,items,0),1)</f>
        <v>^</v>
      </c>
      <c r="AJ189" s="90" t="str">
        <f t="shared" ref="AJ189:AJ225" si="70">INDEX(labelitem,MATCH(AT189,items,0),1)</f>
        <v>Reg A</v>
      </c>
      <c r="AK189" s="6"/>
      <c r="AL189" s="8" t="str">
        <f t="shared" ref="AL189:AL225" si="71">"{"&amp;Y189*10+Z189</f>
        <v>{21</v>
      </c>
      <c r="AM189" s="29" t="str">
        <f t="shared" ref="AM189:AM225" si="72">VLOOKUP(AB189,labelitem,2,0)</f>
        <v>ITM_1ONX</v>
      </c>
      <c r="AN189" s="29" t="str">
        <f t="shared" ref="AN189:AN225" si="73">VLOOKUP(AC189,labelitem,2,0)</f>
        <v>ITM_YX</v>
      </c>
      <c r="AO189" s="29" t="str">
        <f t="shared" ref="AO189:AO225" si="74">VLOOKUP(AD189,labelitem,2,0)</f>
        <v>ITM_TGLFRT</v>
      </c>
      <c r="AP189" s="48" t="str">
        <f>IF(NOT(ISNA(MATCH(AM189,Lookups!E:E,))),VLOOKUP(AM189,Lookups!E:F,2,0),
IF(NOT(ISNA(MATCH(AN189,Lookups!E:E,))),VLOOKUP(AN189,Lookups!E:F,2,0),
IF(NOT(ISNA(MATCH(AO189,Lookups!E:E,))),VLOOKUP(AO189,Lookups!E:F,2,0),"ITM_NULL")))</f>
        <v>ITM_NULL</v>
      </c>
      <c r="AQ189" s="30" t="str">
        <f t="shared" ref="AQ189:AQ215" si="75">VLOOKUP(AF189,labelitem,2,0)</f>
        <v>ITM_A</v>
      </c>
      <c r="AR189" s="110" t="s">
        <v>352</v>
      </c>
      <c r="AS189" s="125" t="s">
        <v>156</v>
      </c>
      <c r="AT189" s="112" t="s">
        <v>150</v>
      </c>
      <c r="AW189" s="14" t="str">
        <f>AL189</f>
        <v>{21</v>
      </c>
      <c r="AX189" s="196" t="str" cm="1">
        <f t="array" ref="AX189">SUBSTITUTE(SUBSTITUTE(_xlfn.SWITCH(AM189,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AM189), ".lo", ),"MNU_", "-MNU_")</f>
        <v>ITM_1ONX</v>
      </c>
      <c r="AY189" s="196" t="str" cm="1">
        <f t="array" ref="AY189">SUBSTITUTE(SUBSTITUTE(_xlfn.SWITCH(AN189,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AN189), ".lo", ),"MNU_", "-MNU_")</f>
        <v>ITM_YX</v>
      </c>
      <c r="AZ189" s="196" t="str" cm="1">
        <f t="array" ref="AZ189">SUBSTITUTE(SUBSTITUTE(_xlfn.SWITCH(AO189,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AO189), ".lo", ),"MNU_", "-MNU_")</f>
        <v>ITM_TGLFRT</v>
      </c>
      <c r="BA189" s="215" t="str" cm="1">
        <f t="array" ref="BA189">SUBSTITUTE(SUBSTITUTE(_xlfn.SWITCH(AP189,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AP189), ".lo", ),"MNU_", "-MNU_")</f>
        <v>ITM_NULL</v>
      </c>
      <c r="BB189" s="196" t="str" cm="1">
        <f t="array" ref="BB189">SUBSTITUTE(SUBSTITUTE(_xlfn.SWITCH(AQ189,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AQ189), ".lo", ),"MNU_", "-MNU_")</f>
        <v>ITM_A</v>
      </c>
      <c r="BC189" s="196" t="str" cm="1">
        <f t="array" ref="BC189">SUBSTITUTE(SUBSTITUTE(_xlfn.SWITCH(AR189,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AR189), ".lo", ),"MNU_", "-MNU_")</f>
        <v>ITM_a</v>
      </c>
      <c r="BD189" s="196" t="str" cm="1">
        <f t="array" ref="BD189">SUBSTITUTE(SUBSTITUTE(_xlfn.SWITCH(AS189,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AS189), ".lo", ),"MNU_", "-MNU_")</f>
        <v>ITM_CIRCUMFLEX</v>
      </c>
      <c r="BE189" s="196" t="str" cm="1">
        <f t="array" ref="BE189">SUBSTITUTE(SUBSTITUTE(_xlfn.SWITCH(AT189,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AT189), ".lo", ),"MNU_", "-MNU_")</f>
        <v>ITM_REG_A</v>
      </c>
      <c r="BG189" s="82"/>
      <c r="BI189" s="13" t="str">
        <f t="shared" ref="BI189:BI224" si="76">"  "&amp;AW189&amp;", "&amp;REPT(" ",$BH$54-LEN(AW189))&amp;
AX189&amp;", "&amp;REPT(" ",$BH$54-LEN(AX189))&amp;
AY189&amp;", "&amp;REPT(" ",$BH$54-LEN(AY189))&amp;
AZ189&amp;", "&amp;REPT(" ",$BH$54-LEN(AZ189))&amp;
BA189&amp;", "&amp;REPT(" ",$BH$54-LEN(BA189))&amp;
BB189&amp;", "&amp;REPT(" ",$BH$54-LEN(BB189))&amp;
BC189&amp;", "&amp;REPT(" ",$BH$54-LEN(BC189))&amp;
BD189&amp;", "&amp;REPT(" ",$BH$54-LEN(BD189))&amp;
BE189&amp;REPT(" ",$BH$54-LEN(BE189))&amp;
"},"</f>
        <v xml:space="preserve">  {21,                  ITM_1ONX,             ITM_YX,               ITM_TGLFRT,           ITM_NULL,             ITM_A,                ITM_a,                ITM_CIRCUMFLEX,       ITM_REG_A           },</v>
      </c>
    </row>
    <row r="190" spans="24:65" ht="21">
      <c r="X190" s="174" t="str">
        <f t="shared" si="66"/>
        <v>V47</v>
      </c>
      <c r="Y190" s="148">
        <v>2</v>
      </c>
      <c r="Z190" s="148">
        <v>2</v>
      </c>
      <c r="AA190" s="151" t="str">
        <f t="shared" si="67"/>
        <v>V47.22</v>
      </c>
      <c r="AB190" s="156" t="s">
        <v>3</v>
      </c>
      <c r="AC190" s="157" t="s">
        <v>27</v>
      </c>
      <c r="AD190" s="158" t="s">
        <v>26</v>
      </c>
      <c r="AE190" s="3"/>
      <c r="AF190" s="51" t="s">
        <v>34</v>
      </c>
      <c r="AG190" s="85" t="b">
        <f t="shared" ref="AG190:AG225" si="77">AF190=AH190</f>
        <v>1</v>
      </c>
      <c r="AH190" s="91" t="str">
        <f t="shared" si="68"/>
        <v>b</v>
      </c>
      <c r="AI190" s="92" t="str">
        <f t="shared" si="69"/>
        <v>√</v>
      </c>
      <c r="AJ190" s="93" t="str">
        <f t="shared" si="70"/>
        <v>Reg B</v>
      </c>
      <c r="AK190" s="6"/>
      <c r="AL190" s="8" t="str">
        <f t="shared" si="71"/>
        <v>{22</v>
      </c>
      <c r="AM190" s="29" t="str">
        <f t="shared" si="72"/>
        <v>ITM_SQUAREROOTX</v>
      </c>
      <c r="AN190" s="29" t="str">
        <f t="shared" si="73"/>
        <v>ITM_SQUARE</v>
      </c>
      <c r="AO190" s="29" t="str">
        <f t="shared" si="74"/>
        <v>ITM_HASH_JM</v>
      </c>
      <c r="AP190" s="48" t="str">
        <f>IF(NOT(ISNA(MATCH(AM190,Lookups!E:E,))),VLOOKUP(AM190,Lookups!E:F,2,0),
IF(NOT(ISNA(MATCH(AN190,Lookups!E:E,))),VLOOKUP(AN190,Lookups!E:F,2,0),
IF(NOT(ISNA(MATCH(AO190,Lookups!E:E,))),VLOOKUP(AO190,Lookups!E:F,2,0),"ITM_NULL")))</f>
        <v>ITM_ROOT_SIGN</v>
      </c>
      <c r="AQ190" s="30" t="str">
        <f t="shared" si="75"/>
        <v>ITM_B</v>
      </c>
      <c r="AR190" s="113" t="s">
        <v>353</v>
      </c>
      <c r="AS190" s="114" t="s">
        <v>161</v>
      </c>
      <c r="AT190" s="115" t="s">
        <v>157</v>
      </c>
      <c r="AW190" s="14" t="str">
        <f t="shared" ref="AW190:AW225" si="78">AL190</f>
        <v>{22</v>
      </c>
      <c r="AX190" s="196" t="str" cm="1">
        <f t="array" ref="AX190">SUBSTITUTE(SUBSTITUTE(_xlfn.SWITCH(AM190,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AM190), ".lo", ),"MNU_", "-MNU_")</f>
        <v>ITM_SQUAREROOTX</v>
      </c>
      <c r="AY190" s="196" t="str" cm="1">
        <f t="array" ref="AY190">SUBSTITUTE(SUBSTITUTE(_xlfn.SWITCH(AN190,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AN190), ".lo", ),"MNU_", "-MNU_")</f>
        <v>ITM_SQUARE</v>
      </c>
      <c r="AZ190" s="196" t="str" cm="1">
        <f t="array" ref="AZ190">SUBSTITUTE(SUBSTITUTE(_xlfn.SWITCH(AO190,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AO190), ".lo", ),"MNU_", "-MNU_")</f>
        <v>ITM_HASH_JM</v>
      </c>
      <c r="BA190" s="215" t="str" cm="1">
        <f t="array" ref="BA190">SUBSTITUTE(SUBSTITUTE(_xlfn.SWITCH(AP190,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AP190), ".lo", ),"MNU_", "-MNU_")</f>
        <v>ITM_ROOT_SIGN</v>
      </c>
      <c r="BB190" s="196" t="str" cm="1">
        <f t="array" ref="BB190">SUBSTITUTE(SUBSTITUTE(_xlfn.SWITCH(AQ190,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AQ190), ".lo", ),"MNU_", "-MNU_")</f>
        <v>ITM_B</v>
      </c>
      <c r="BC190" s="196" t="str" cm="1">
        <f t="array" ref="BC190">SUBSTITUTE(SUBSTITUTE(_xlfn.SWITCH(AR190,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AR190), ".lo", ),"MNU_", "-MNU_")</f>
        <v>ITM_b</v>
      </c>
      <c r="BD190" s="196" t="str" cm="1">
        <f t="array" ref="BD190">SUBSTITUTE(SUBSTITUTE(_xlfn.SWITCH(AS190,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AS190), ".lo", ),"MNU_", "-MNU_")</f>
        <v>ITM_ROOT_SIGN</v>
      </c>
      <c r="BE190" s="196" t="str" cm="1">
        <f t="array" ref="BE190">SUBSTITUTE(SUBSTITUTE(_xlfn.SWITCH(AT190,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AT190), ".lo", ),"MNU_", "-MNU_")</f>
        <v>ITM_REG_B</v>
      </c>
      <c r="BG190" s="82"/>
      <c r="BI190" s="13" t="str">
        <f t="shared" si="76"/>
        <v xml:space="preserve">  {22,                  ITM_SQUAREROOTX,      ITM_SQUARE,           ITM_HASH_JM,          ITM_ROOT_SIGN,        ITM_B,                ITM_b,                ITM_ROOT_SIGN,        ITM_REG_B           },</v>
      </c>
    </row>
    <row r="191" spans="24:65" ht="21">
      <c r="X191" s="174" t="str">
        <f t="shared" si="66"/>
        <v>V47</v>
      </c>
      <c r="Y191" s="148">
        <v>2</v>
      </c>
      <c r="Z191" s="148">
        <v>3</v>
      </c>
      <c r="AA191" s="151" t="str">
        <f t="shared" si="67"/>
        <v>V47.23</v>
      </c>
      <c r="AB191" s="156" t="s">
        <v>4</v>
      </c>
      <c r="AC191" s="157" t="s">
        <v>29</v>
      </c>
      <c r="AD191" s="158" t="s">
        <v>28</v>
      </c>
      <c r="AE191" s="3"/>
      <c r="AF191" s="51" t="s">
        <v>35</v>
      </c>
      <c r="AG191" s="85" t="b">
        <f t="shared" si="77"/>
        <v>1</v>
      </c>
      <c r="AH191" s="91" t="str">
        <f t="shared" si="68"/>
        <v>c</v>
      </c>
      <c r="AI191" s="92" t="str">
        <f t="shared" si="69"/>
        <v>LOG</v>
      </c>
      <c r="AJ191" s="93" t="str">
        <f t="shared" si="70"/>
        <v>Reg C</v>
      </c>
      <c r="AK191" s="6"/>
      <c r="AL191" s="8" t="str">
        <f t="shared" si="71"/>
        <v>{23</v>
      </c>
      <c r="AM191" s="29" t="str">
        <f t="shared" si="72"/>
        <v>ITM_LOG10</v>
      </c>
      <c r="AN191" s="29" t="str">
        <f t="shared" si="73"/>
        <v>ITM_10x</v>
      </c>
      <c r="AO191" s="29" t="str">
        <f t="shared" si="74"/>
        <v>ITM_ms</v>
      </c>
      <c r="AP191" s="48" t="str">
        <f>IF(NOT(ISNA(MATCH(AM191,Lookups!E:E,))),VLOOKUP(AM191,Lookups!E:F,2,0),
IF(NOT(ISNA(MATCH(AN191,Lookups!E:E,))),VLOOKUP(AN191,Lookups!E:F,2,0),
IF(NOT(ISNA(MATCH(AO191,Lookups!E:E,))),VLOOKUP(AO191,Lookups!E:F,2,0),"ITM_NULL")))</f>
        <v>ITM_NULL</v>
      </c>
      <c r="AQ191" s="30" t="str">
        <f t="shared" si="75"/>
        <v>ITM_C</v>
      </c>
      <c r="AR191" s="113" t="s">
        <v>354</v>
      </c>
      <c r="AS191" s="114" t="s">
        <v>168</v>
      </c>
      <c r="AT191" s="115" t="s">
        <v>163</v>
      </c>
      <c r="AW191" s="14" t="str">
        <f t="shared" si="78"/>
        <v>{23</v>
      </c>
      <c r="AX191" s="196" t="str" cm="1">
        <f t="array" ref="AX191">SUBSTITUTE(SUBSTITUTE(_xlfn.SWITCH(AM191,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AM191), ".lo", ),"MNU_", "-MNU_")</f>
        <v>ITM_LOG10</v>
      </c>
      <c r="AY191" s="196" t="str" cm="1">
        <f t="array" ref="AY191">SUBSTITUTE(SUBSTITUTE(_xlfn.SWITCH(AN191,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AN191), ".lo", ),"MNU_", "-MNU_")</f>
        <v>ITM_10x</v>
      </c>
      <c r="AZ191" s="196" t="str" cm="1">
        <f t="array" ref="AZ191">SUBSTITUTE(SUBSTITUTE(_xlfn.SWITCH(AO191,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AO191), ".lo", ),"MNU_", "-MNU_")</f>
        <v>ITM_ms</v>
      </c>
      <c r="BA191" s="215" t="str" cm="1">
        <f t="array" ref="BA191">SUBSTITUTE(SUBSTITUTE(_xlfn.SWITCH(AP191,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AP191), ".lo", ),"MNU_", "-MNU_")</f>
        <v>ITM_NULL</v>
      </c>
      <c r="BB191" s="196" t="str" cm="1">
        <f t="array" ref="BB191">SUBSTITUTE(SUBSTITUTE(_xlfn.SWITCH(AQ191,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AQ191), ".lo", ),"MNU_", "-MNU_")</f>
        <v>ITM_C</v>
      </c>
      <c r="BC191" s="196" t="str" cm="1">
        <f t="array" ref="BC191">SUBSTITUTE(SUBSTITUTE(_xlfn.SWITCH(AR191,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AR191), ".lo", ),"MNU_", "-MNU_")</f>
        <v>ITM_c</v>
      </c>
      <c r="BD191" s="196" t="str" cm="1">
        <f t="array" ref="BD191">SUBSTITUTE(SUBSTITUTE(_xlfn.SWITCH(AS191,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AS191), ".lo", ),"MNU_", "-MNU_")</f>
        <v>ITM_LG_SIGN</v>
      </c>
      <c r="BE191" s="196" t="str" cm="1">
        <f t="array" ref="BE191">SUBSTITUTE(SUBSTITUTE(_xlfn.SWITCH(AT191,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AT191), ".lo", ),"MNU_", "-MNU_")</f>
        <v>ITM_REG_C</v>
      </c>
      <c r="BG191" s="82"/>
      <c r="BI191" s="13" t="str">
        <f t="shared" si="76"/>
        <v xml:space="preserve">  {23,                  ITM_LOG10,            ITM_10x,              ITM_ms,               ITM_NULL,             ITM_C,                ITM_c,                ITM_LG_SIGN,          ITM_REG_C           },</v>
      </c>
    </row>
    <row r="192" spans="24:65" ht="21">
      <c r="X192" s="174" t="str">
        <f t="shared" si="66"/>
        <v>V47</v>
      </c>
      <c r="Y192" s="148">
        <v>2</v>
      </c>
      <c r="Z192" s="148">
        <v>4</v>
      </c>
      <c r="AA192" s="151" t="str">
        <f t="shared" si="67"/>
        <v>V47.24</v>
      </c>
      <c r="AB192" s="156" t="s">
        <v>5</v>
      </c>
      <c r="AC192" s="157" t="s">
        <v>31</v>
      </c>
      <c r="AD192" s="158" t="s">
        <v>30</v>
      </c>
      <c r="AE192" s="3"/>
      <c r="AF192" s="51" t="s">
        <v>36</v>
      </c>
      <c r="AG192" s="85" t="b">
        <f t="shared" si="77"/>
        <v>1</v>
      </c>
      <c r="AH192" s="91" t="str">
        <f t="shared" si="68"/>
        <v>d</v>
      </c>
      <c r="AI192" s="92" t="str">
        <f t="shared" si="69"/>
        <v>LN</v>
      </c>
      <c r="AJ192" s="93" t="str">
        <f t="shared" si="70"/>
        <v>Reg D</v>
      </c>
      <c r="AK192" s="6"/>
      <c r="AL192" s="8" t="str">
        <f t="shared" si="71"/>
        <v>{24</v>
      </c>
      <c r="AM192" s="29" t="str">
        <f t="shared" si="72"/>
        <v>ITM_LN</v>
      </c>
      <c r="AN192" s="29" t="str">
        <f t="shared" si="73"/>
        <v>ITM_EXP</v>
      </c>
      <c r="AO192" s="29" t="str">
        <f t="shared" si="74"/>
        <v>ITM_dotD</v>
      </c>
      <c r="AP192" s="48" t="str">
        <f>IF(NOT(ISNA(MATCH(AM192,Lookups!E:E,))),VLOOKUP(AM192,Lookups!E:F,2,0),
IF(NOT(ISNA(MATCH(AN192,Lookups!E:E,))),VLOOKUP(AN192,Lookups!E:F,2,0),
IF(NOT(ISNA(MATCH(AO192,Lookups!E:E,))),VLOOKUP(AO192,Lookups!E:F,2,0),"ITM_NULL")))</f>
        <v>ITM_NULL</v>
      </c>
      <c r="AQ192" s="30" t="str">
        <f t="shared" si="75"/>
        <v>ITM_D</v>
      </c>
      <c r="AR192" s="113" t="s">
        <v>355</v>
      </c>
      <c r="AS192" s="114" t="s">
        <v>174</v>
      </c>
      <c r="AT192" s="115" t="s">
        <v>169</v>
      </c>
      <c r="AW192" s="14" t="str">
        <f t="shared" si="78"/>
        <v>{24</v>
      </c>
      <c r="AX192" s="196" t="str" cm="1">
        <f t="array" ref="AX192">SUBSTITUTE(SUBSTITUTE(_xlfn.SWITCH(AM192,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AM192), ".lo", ),"MNU_", "-MNU_")</f>
        <v>ITM_LN</v>
      </c>
      <c r="AY192" s="196" t="str" cm="1">
        <f t="array" ref="AY192">SUBSTITUTE(SUBSTITUTE(_xlfn.SWITCH(AN192,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AN192), ".lo", ),"MNU_", "-MNU_")</f>
        <v>ITM_EXP</v>
      </c>
      <c r="AZ192" s="196" t="str" cm="1">
        <f t="array" ref="AZ192">SUBSTITUTE(SUBSTITUTE(_xlfn.SWITCH(AO192,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AO192), ".lo", ),"MNU_", "-MNU_")</f>
        <v>ITM_dotD</v>
      </c>
      <c r="BA192" s="215" t="str" cm="1">
        <f t="array" ref="BA192">SUBSTITUTE(SUBSTITUTE(_xlfn.SWITCH(AP192,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AP192), ".lo", ),"MNU_", "-MNU_")</f>
        <v>ITM_NULL</v>
      </c>
      <c r="BB192" s="196" t="str" cm="1">
        <f t="array" ref="BB192">SUBSTITUTE(SUBSTITUTE(_xlfn.SWITCH(AQ192,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AQ192), ".lo", ),"MNU_", "-MNU_")</f>
        <v>ITM_D</v>
      </c>
      <c r="BC192" s="196" t="str" cm="1">
        <f t="array" ref="BC192">SUBSTITUTE(SUBSTITUTE(_xlfn.SWITCH(AR192,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AR192), ".lo", ),"MNU_", "-MNU_")</f>
        <v>ITM_d</v>
      </c>
      <c r="BD192" s="196" t="str" cm="1">
        <f t="array" ref="BD192">SUBSTITUTE(SUBSTITUTE(_xlfn.SWITCH(AS192,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AS192), ".lo", ),"MNU_", "-MNU_")</f>
        <v>ITM_LN_SIGN</v>
      </c>
      <c r="BE192" s="196" t="str" cm="1">
        <f t="array" ref="BE192">SUBSTITUTE(SUBSTITUTE(_xlfn.SWITCH(AT192,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AT192), ".lo", ),"MNU_", "-MNU_")</f>
        <v>ITM_REG_D</v>
      </c>
      <c r="BG192" s="82"/>
      <c r="BI192" s="13" t="str">
        <f t="shared" si="76"/>
        <v xml:space="preserve">  {24,                  ITM_LN,               ITM_EXP,              ITM_dotD,             ITM_NULL,             ITM_D,                ITM_d,                ITM_LN_SIGN,          ITM_REG_D           },</v>
      </c>
    </row>
    <row r="193" spans="24:61" ht="21">
      <c r="X193" s="174" t="str">
        <f t="shared" si="66"/>
        <v>V47</v>
      </c>
      <c r="Y193" s="148">
        <v>2</v>
      </c>
      <c r="Z193" s="148">
        <v>5</v>
      </c>
      <c r="AA193" s="151" t="str">
        <f t="shared" si="67"/>
        <v>V47.25</v>
      </c>
      <c r="AB193" s="160" t="s">
        <v>292</v>
      </c>
      <c r="AC193" s="157" t="s">
        <v>130</v>
      </c>
      <c r="AD193" s="158" t="s">
        <v>130</v>
      </c>
      <c r="AE193" s="3"/>
      <c r="AF193" s="169" t="s">
        <v>292</v>
      </c>
      <c r="AG193" s="85" t="b">
        <f t="shared" si="77"/>
        <v>0</v>
      </c>
      <c r="AH193" s="91" t="str">
        <f t="shared" si="68"/>
        <v xml:space="preserve"> </v>
      </c>
      <c r="AI193" s="92" t="str">
        <f t="shared" si="69"/>
        <v xml:space="preserve"> </v>
      </c>
      <c r="AJ193" s="93" t="str">
        <f t="shared" si="70"/>
        <v xml:space="preserve"> f </v>
      </c>
      <c r="AK193" s="6"/>
      <c r="AL193" s="8" t="str">
        <f t="shared" si="71"/>
        <v>{25</v>
      </c>
      <c r="AM193" s="29" t="str">
        <f t="shared" si="72"/>
        <v>ITM_SHIFTf</v>
      </c>
      <c r="AN193" s="29" t="str">
        <f t="shared" si="73"/>
        <v>ITM_NULL</v>
      </c>
      <c r="AO193" s="29" t="str">
        <f t="shared" si="74"/>
        <v>ITM_NULL</v>
      </c>
      <c r="AP193" s="48" t="str">
        <f>IF(NOT(ISNA(MATCH(AM193,Lookups!E:E,))),VLOOKUP(AM193,Lookups!E:F,2,0),
IF(NOT(ISNA(MATCH(AN193,Lookups!E:E,))),VLOOKUP(AN193,Lookups!E:F,2,0),
IF(NOT(ISNA(MATCH(AO193,Lookups!E:E,))),VLOOKUP(AO193,Lookups!E:F,2,0),"ITM_NULL")))</f>
        <v>ITM_SHIFTf</v>
      </c>
      <c r="AQ193" s="30" t="str">
        <f t="shared" si="75"/>
        <v>ITM_SHIFTf</v>
      </c>
      <c r="AR193" s="120" t="s">
        <v>147</v>
      </c>
      <c r="AS193" s="121" t="s">
        <v>147</v>
      </c>
      <c r="AT193" s="117" t="s">
        <v>287</v>
      </c>
      <c r="AW193" s="14" t="str">
        <f t="shared" si="78"/>
        <v>{25</v>
      </c>
      <c r="AX193" s="196" t="str" cm="1">
        <f t="array" ref="AX193">SUBSTITUTE(SUBSTITUTE(_xlfn.SWITCH(AM193,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AM193), ".lo", ),"MNU_", "-MNU_")</f>
        <v>ITM_SHIFTf</v>
      </c>
      <c r="AY193" s="196" t="str" cm="1">
        <f t="array" ref="AY193">SUBSTITUTE(SUBSTITUTE(_xlfn.SWITCH(AN193,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AN193), ".lo", ),"MNU_", "-MNU_")</f>
        <v>ITM_NULL</v>
      </c>
      <c r="AZ193" s="196" t="str" cm="1">
        <f t="array" ref="AZ193">SUBSTITUTE(SUBSTITUTE(_xlfn.SWITCH(AO193,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AO193), ".lo", ),"MNU_", "-MNU_")</f>
        <v>ITM_NULL</v>
      </c>
      <c r="BA193" s="215" t="str" cm="1">
        <f t="array" ref="BA193">SUBSTITUTE(SUBSTITUTE(_xlfn.SWITCH(AP193,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AP193), ".lo", ),"MNU_", "-MNU_")</f>
        <v>ITM_SHIFTf</v>
      </c>
      <c r="BB193" s="196" t="str" cm="1">
        <f t="array" ref="BB193">SUBSTITUTE(SUBSTITUTE(_xlfn.SWITCH(AQ193,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AQ193), ".lo", ),"MNU_", "-MNU_")</f>
        <v>ITM_SHIFTf</v>
      </c>
      <c r="BC193" s="196" t="str" cm="1">
        <f t="array" ref="BC193">SUBSTITUTE(SUBSTITUTE(_xlfn.SWITCH(AR193,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AR193), ".lo", ),"MNU_", "-MNU_")</f>
        <v>ITM_NULL</v>
      </c>
      <c r="BD193" s="196" t="str" cm="1">
        <f t="array" ref="BD193">SUBSTITUTE(SUBSTITUTE(_xlfn.SWITCH(AS193,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AS193), ".lo", ),"MNU_", "-MNU_")</f>
        <v>ITM_NULL</v>
      </c>
      <c r="BE193" s="196" t="str" cm="1">
        <f t="array" ref="BE193">SUBSTITUTE(SUBSTITUTE(_xlfn.SWITCH(AT193,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AT193), ".lo", ),"MNU_", "-MNU_")</f>
        <v>ITM_SHIFTf</v>
      </c>
      <c r="BG193" s="82"/>
      <c r="BI193" s="13" t="str">
        <f t="shared" si="76"/>
        <v xml:space="preserve">  {25,                  ITM_SHIFTf,           ITM_NULL,             ITM_NULL,             ITM_SHIFTf,           ITM_SHIFTf,           ITM_NULL,             ITM_NULL,             ITM_SHIFTf          },</v>
      </c>
    </row>
    <row r="194" spans="24:61" ht="21">
      <c r="X194" s="174" t="str">
        <f t="shared" si="66"/>
        <v>V47</v>
      </c>
      <c r="Y194" s="148">
        <v>2</v>
      </c>
      <c r="Z194" s="148">
        <v>6</v>
      </c>
      <c r="AA194" s="151" t="str">
        <f t="shared" si="67"/>
        <v>V47.26</v>
      </c>
      <c r="AB194" s="160" t="s">
        <v>293</v>
      </c>
      <c r="AC194" s="157" t="s">
        <v>130</v>
      </c>
      <c r="AD194" s="158" t="s">
        <v>130</v>
      </c>
      <c r="AE194" s="3"/>
      <c r="AF194" s="160" t="s">
        <v>293</v>
      </c>
      <c r="AG194" s="85" t="b">
        <f t="shared" si="77"/>
        <v>0</v>
      </c>
      <c r="AH194" s="91" t="str">
        <f t="shared" si="68"/>
        <v xml:space="preserve"> </v>
      </c>
      <c r="AI194" s="92" t="str">
        <f t="shared" si="69"/>
        <v xml:space="preserve"> </v>
      </c>
      <c r="AJ194" s="93" t="str">
        <f t="shared" si="70"/>
        <v xml:space="preserve"> g </v>
      </c>
      <c r="AK194" s="6"/>
      <c r="AL194" s="8" t="str">
        <f t="shared" si="71"/>
        <v>{26</v>
      </c>
      <c r="AM194" s="29" t="str">
        <f t="shared" si="72"/>
        <v>ITM_SHIFTg</v>
      </c>
      <c r="AN194" s="29" t="str">
        <f t="shared" si="73"/>
        <v>ITM_NULL</v>
      </c>
      <c r="AO194" s="29" t="str">
        <f t="shared" si="74"/>
        <v>ITM_NULL</v>
      </c>
      <c r="AP194" s="48" t="str">
        <f>IF(NOT(ISNA(MATCH(AM194,Lookups!E:E,))),VLOOKUP(AM194,Lookups!E:F,2,0),
IF(NOT(ISNA(MATCH(AN194,Lookups!E:E,))),VLOOKUP(AN194,Lookups!E:F,2,0),
IF(NOT(ISNA(MATCH(AO194,Lookups!E:E,))),VLOOKUP(AO194,Lookups!E:F,2,0),"ITM_NULL")))</f>
        <v>ITM_SHIFTg</v>
      </c>
      <c r="AQ194" s="30" t="str">
        <f t="shared" si="75"/>
        <v>ITM_SHIFTg</v>
      </c>
      <c r="AR194" s="120" t="s">
        <v>147</v>
      </c>
      <c r="AS194" s="121" t="s">
        <v>147</v>
      </c>
      <c r="AT194" s="117" t="s">
        <v>288</v>
      </c>
      <c r="AW194" s="14" t="str">
        <f t="shared" si="78"/>
        <v>{26</v>
      </c>
      <c r="AX194" s="196" t="str" cm="1">
        <f t="array" ref="AX194">SUBSTITUTE(SUBSTITUTE(_xlfn.SWITCH(AM194,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AM194), ".lo", ),"MNU_", "-MNU_")</f>
        <v>ITM_SHIFTg</v>
      </c>
      <c r="AY194" s="196" t="str" cm="1">
        <f t="array" ref="AY194">SUBSTITUTE(SUBSTITUTE(_xlfn.SWITCH(AN194,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AN194), ".lo", ),"MNU_", "-MNU_")</f>
        <v>ITM_NULL</v>
      </c>
      <c r="AZ194" s="196" t="str" cm="1">
        <f t="array" ref="AZ194">SUBSTITUTE(SUBSTITUTE(_xlfn.SWITCH(AO194,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AO194), ".lo", ),"MNU_", "-MNU_")</f>
        <v>ITM_NULL</v>
      </c>
      <c r="BA194" s="215" t="str" cm="1">
        <f t="array" ref="BA194">SUBSTITUTE(SUBSTITUTE(_xlfn.SWITCH(AP194,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AP194), ".lo", ),"MNU_", "-MNU_")</f>
        <v>ITM_SHIFTg</v>
      </c>
      <c r="BB194" s="196" t="str" cm="1">
        <f t="array" ref="BB194">SUBSTITUTE(SUBSTITUTE(_xlfn.SWITCH(AQ194,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AQ194), ".lo", ),"MNU_", "-MNU_")</f>
        <v>ITM_SHIFTg</v>
      </c>
      <c r="BC194" s="196" t="str" cm="1">
        <f t="array" ref="BC194">SUBSTITUTE(SUBSTITUTE(_xlfn.SWITCH(AR194,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AR194), ".lo", ),"MNU_", "-MNU_")</f>
        <v>ITM_NULL</v>
      </c>
      <c r="BD194" s="196" t="str" cm="1">
        <f t="array" ref="BD194">SUBSTITUTE(SUBSTITUTE(_xlfn.SWITCH(AS194,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AS194), ".lo", ),"MNU_", "-MNU_")</f>
        <v>ITM_NULL</v>
      </c>
      <c r="BE194" s="196" t="str" cm="1">
        <f t="array" ref="BE194">SUBSTITUTE(SUBSTITUTE(_xlfn.SWITCH(AT194,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AT194), ".lo", ),"MNU_", "-MNU_")</f>
        <v>ITM_SHIFTg</v>
      </c>
      <c r="BG194" s="82"/>
      <c r="BI194" s="13" t="str">
        <f t="shared" si="76"/>
        <v xml:space="preserve">  {26,                  ITM_SHIFTg,           ITM_NULL,             ITM_NULL,             ITM_SHIFTg,           ITM_SHIFTg,           ITM_NULL,             ITM_NULL,             ITM_SHIFTg          },</v>
      </c>
    </row>
    <row r="195" spans="24:61" ht="21">
      <c r="X195" s="174" t="str">
        <f t="shared" si="66"/>
        <v>V47</v>
      </c>
      <c r="Y195" s="145">
        <v>3</v>
      </c>
      <c r="Z195" s="145">
        <v>1</v>
      </c>
      <c r="AA195" s="151" t="str">
        <f t="shared" si="67"/>
        <v>V47.31</v>
      </c>
      <c r="AB195" s="156" t="s">
        <v>7</v>
      </c>
      <c r="AC195" s="157" t="s">
        <v>61</v>
      </c>
      <c r="AD195" s="158" t="s">
        <v>62</v>
      </c>
      <c r="AE195" s="3"/>
      <c r="AF195" s="51" t="s">
        <v>37</v>
      </c>
      <c r="AG195" s="85" t="b">
        <f t="shared" si="77"/>
        <v>1</v>
      </c>
      <c r="AH195" s="91" t="str">
        <f t="shared" si="68"/>
        <v>e</v>
      </c>
      <c r="AI195" s="92" t="str">
        <f t="shared" si="69"/>
        <v>|</v>
      </c>
      <c r="AJ195" s="93" t="str">
        <f t="shared" si="70"/>
        <v xml:space="preserve"> </v>
      </c>
      <c r="AK195" s="6"/>
      <c r="AL195" s="8" t="str">
        <f t="shared" si="71"/>
        <v>{31</v>
      </c>
      <c r="AM195" s="29" t="str">
        <f t="shared" si="72"/>
        <v>ITM_STO</v>
      </c>
      <c r="AN195" s="29" t="str">
        <f t="shared" si="73"/>
        <v>ITM_MAGNITUDE</v>
      </c>
      <c r="AO195" s="66" t="str">
        <f t="shared" si="74"/>
        <v>ITM_ARG</v>
      </c>
      <c r="AP195" s="48" t="str">
        <f>IF(NOT(ISNA(MATCH(AM195,Lookups!E:E,))),VLOOKUP(AM195,Lookups!E:F,2,0),
IF(NOT(ISNA(MATCH(AN195,Lookups!E:E,))),VLOOKUP(AN195,Lookups!E:F,2,0),
IF(NOT(ISNA(MATCH(AO195,Lookups!E:E,))),VLOOKUP(AO195,Lookups!E:F,2,0),"ITM_NULL")))</f>
        <v>ITM_NULL</v>
      </c>
      <c r="AQ195" s="30" t="str">
        <f t="shared" si="75"/>
        <v>ITM_E</v>
      </c>
      <c r="AR195" s="113" t="s">
        <v>356</v>
      </c>
      <c r="AS195" s="118" t="s">
        <v>183</v>
      </c>
      <c r="AT195" s="116" t="s">
        <v>147</v>
      </c>
      <c r="AW195" s="14" t="str">
        <f t="shared" si="78"/>
        <v>{31</v>
      </c>
      <c r="AX195" s="196" t="str" cm="1">
        <f t="array" ref="AX195">SUBSTITUTE(SUBSTITUTE(_xlfn.SWITCH(AM195,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AM195), ".lo", ),"MNU_", "-MNU_")</f>
        <v>ITM_STO</v>
      </c>
      <c r="AY195" s="196" t="str" cm="1">
        <f t="array" ref="AY195">SUBSTITUTE(SUBSTITUTE(_xlfn.SWITCH(AN195,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AN195), ".lo", ),"MNU_", "-MNU_")</f>
        <v>ITM_MAGNITUDE</v>
      </c>
      <c r="AZ195" s="196" t="str" cm="1">
        <f t="array" ref="AZ195">SUBSTITUTE(SUBSTITUTE(_xlfn.SWITCH(AO195,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AO195), ".lo", ),"MNU_", "-MNU_")</f>
        <v>ITM_ARG</v>
      </c>
      <c r="BA195" s="215" t="str" cm="1">
        <f t="array" ref="BA195">SUBSTITUTE(SUBSTITUTE(_xlfn.SWITCH(AP195,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AP195), ".lo", ),"MNU_", "-MNU_")</f>
        <v>ITM_NULL</v>
      </c>
      <c r="BB195" s="196" t="str" cm="1">
        <f t="array" ref="BB195">SUBSTITUTE(SUBSTITUTE(_xlfn.SWITCH(AQ195,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AQ195), ".lo", ),"MNU_", "-MNU_")</f>
        <v>ITM_E</v>
      </c>
      <c r="BC195" s="196" t="str" cm="1">
        <f t="array" ref="BC195">SUBSTITUTE(SUBSTITUTE(_xlfn.SWITCH(AR195,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AR195), ".lo", ),"MNU_", "-MNU_")</f>
        <v>ITM_e</v>
      </c>
      <c r="BD195" s="196" t="str" cm="1">
        <f t="array" ref="BD195">SUBSTITUTE(SUBSTITUTE(_xlfn.SWITCH(AS195,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AS195), ".lo", ),"MNU_", "-MNU_")</f>
        <v>ITM_VERTICAL_BAR</v>
      </c>
      <c r="BE195" s="196" t="str" cm="1">
        <f t="array" ref="BE195">SUBSTITUTE(SUBSTITUTE(_xlfn.SWITCH(AT195,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AT195), ".lo", ),"MNU_", "-MNU_")</f>
        <v>ITM_NULL</v>
      </c>
      <c r="BG195" s="82"/>
      <c r="BI195" s="13" t="str">
        <f t="shared" si="76"/>
        <v xml:space="preserve">  {31,                  ITM_STO,              ITM_MAGNITUDE,        ITM_ARG,              ITM_NULL,             ITM_E,                ITM_e,                ITM_VERTICAL_BAR,     ITM_NULL            },</v>
      </c>
    </row>
    <row r="196" spans="24:61" ht="21">
      <c r="X196" s="174" t="str">
        <f t="shared" si="66"/>
        <v>V47</v>
      </c>
      <c r="Y196" s="148">
        <v>3</v>
      </c>
      <c r="Z196" s="148">
        <v>2</v>
      </c>
      <c r="AA196" s="151" t="str">
        <f t="shared" si="67"/>
        <v>V47.32</v>
      </c>
      <c r="AB196" s="156" t="s">
        <v>8</v>
      </c>
      <c r="AC196" s="157" t="s">
        <v>63</v>
      </c>
      <c r="AD196" s="158" t="s">
        <v>64</v>
      </c>
      <c r="AE196" s="3"/>
      <c r="AF196" s="51" t="s">
        <v>38</v>
      </c>
      <c r="AG196" s="85" t="b">
        <f t="shared" si="77"/>
        <v>1</v>
      </c>
      <c r="AH196" s="91" t="str">
        <f t="shared" si="68"/>
        <v>f</v>
      </c>
      <c r="AI196" s="92" t="str">
        <f t="shared" si="69"/>
        <v>Delta</v>
      </c>
      <c r="AJ196" s="93" t="str">
        <f t="shared" si="70"/>
        <v>#16</v>
      </c>
      <c r="AK196" s="6"/>
      <c r="AL196" s="8" t="str">
        <f t="shared" si="71"/>
        <v>{32</v>
      </c>
      <c r="AM196" s="29" t="str">
        <f t="shared" si="72"/>
        <v>ITM_RCL</v>
      </c>
      <c r="AN196" s="29" t="str">
        <f t="shared" si="73"/>
        <v>ITM_PC</v>
      </c>
      <c r="AO196" s="66" t="str">
        <f t="shared" si="74"/>
        <v>ITM_DELTAPC</v>
      </c>
      <c r="AP196" s="48" t="str">
        <f>IF(NOT(ISNA(MATCH(AM196,Lookups!E:E,))),VLOOKUP(AM196,Lookups!E:F,2,0),
IF(NOT(ISNA(MATCH(AN196,Lookups!E:E,))),VLOOKUP(AN196,Lookups!E:F,2,0),
IF(NOT(ISNA(MATCH(AO196,Lookups!E:E,))),VLOOKUP(AO196,Lookups!E:F,2,0),"ITM_NULL")))</f>
        <v>ITM_NULL</v>
      </c>
      <c r="AQ196" s="30" t="str">
        <f t="shared" si="75"/>
        <v>ITM_F</v>
      </c>
      <c r="AR196" s="113" t="s">
        <v>357</v>
      </c>
      <c r="AS196" s="118" t="s">
        <v>188</v>
      </c>
      <c r="AT196" s="116" t="s">
        <v>189</v>
      </c>
      <c r="AW196" s="14" t="str">
        <f t="shared" si="78"/>
        <v>{32</v>
      </c>
      <c r="AX196" s="196" t="str" cm="1">
        <f t="array" ref="AX196">SUBSTITUTE(SUBSTITUTE(_xlfn.SWITCH(AM196,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AM196), ".lo", ),"MNU_", "-MNU_")</f>
        <v>ITM_RCL</v>
      </c>
      <c r="AY196" s="196" t="str" cm="1">
        <f t="array" ref="AY196">SUBSTITUTE(SUBSTITUTE(_xlfn.SWITCH(AN196,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AN196), ".lo", ),"MNU_", "-MNU_")</f>
        <v>ITM_PC</v>
      </c>
      <c r="AZ196" s="196" t="str" cm="1">
        <f t="array" ref="AZ196">SUBSTITUTE(SUBSTITUTE(_xlfn.SWITCH(AO196,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AO196), ".lo", ),"MNU_", "-MNU_")</f>
        <v>ITM_DELTAPC</v>
      </c>
      <c r="BA196" s="215" t="str" cm="1">
        <f t="array" ref="BA196">SUBSTITUTE(SUBSTITUTE(_xlfn.SWITCH(AP196,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AP196), ".lo", ),"MNU_", "-MNU_")</f>
        <v>ITM_NULL</v>
      </c>
      <c r="BB196" s="196" t="str" cm="1">
        <f t="array" ref="BB196">SUBSTITUTE(SUBSTITUTE(_xlfn.SWITCH(AQ196,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AQ196), ".lo", ),"MNU_", "-MNU_")</f>
        <v>ITM_F</v>
      </c>
      <c r="BC196" s="196" t="str" cm="1">
        <f t="array" ref="BC196">SUBSTITUTE(SUBSTITUTE(_xlfn.SWITCH(AR196,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AR196), ".lo", ),"MNU_", "-MNU_")</f>
        <v>ITM_f</v>
      </c>
      <c r="BD196" s="196" t="str" cm="1">
        <f t="array" ref="BD196">SUBSTITUTE(SUBSTITUTE(_xlfn.SWITCH(AS196,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AS196), ".lo", ),"MNU_", "-MNU_")</f>
        <v>ITM_DELTA</v>
      </c>
      <c r="BE196" s="196" t="str" cm="1">
        <f t="array" ref="BE196">SUBSTITUTE(SUBSTITUTE(_xlfn.SWITCH(AT196,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AT196), ".lo", ),"MNU_", "-MNU_")</f>
        <v>ITM_HEX</v>
      </c>
      <c r="BG196" s="82"/>
      <c r="BI196" s="13" t="str">
        <f t="shared" si="76"/>
        <v xml:space="preserve">  {32,                  ITM_RCL,              ITM_PC,               ITM_DELTAPC,          ITM_NULL,             ITM_F,                ITM_f,                ITM_DELTA,            ITM_HEX             },</v>
      </c>
    </row>
    <row r="197" spans="24:61" ht="21">
      <c r="X197" s="174" t="str">
        <f t="shared" si="66"/>
        <v>V47</v>
      </c>
      <c r="Y197" s="148">
        <v>3</v>
      </c>
      <c r="Z197" s="148">
        <v>3</v>
      </c>
      <c r="AA197" s="151" t="str">
        <f t="shared" si="67"/>
        <v>V47.33</v>
      </c>
      <c r="AB197" s="156" t="s">
        <v>9</v>
      </c>
      <c r="AC197" s="157" t="s">
        <v>65</v>
      </c>
      <c r="AD197" s="158" t="s">
        <v>66</v>
      </c>
      <c r="AE197" s="3"/>
      <c r="AF197" s="51" t="s">
        <v>39</v>
      </c>
      <c r="AG197" s="85" t="b">
        <f t="shared" si="77"/>
        <v>1</v>
      </c>
      <c r="AH197" s="91" t="str">
        <f t="shared" si="68"/>
        <v>g</v>
      </c>
      <c r="AI197" s="92" t="str">
        <f t="shared" si="69"/>
        <v>pi</v>
      </c>
      <c r="AJ197" s="93" t="str">
        <f t="shared" si="70"/>
        <v xml:space="preserve"> </v>
      </c>
      <c r="AK197" s="6"/>
      <c r="AL197" s="8" t="str">
        <f t="shared" si="71"/>
        <v>{33</v>
      </c>
      <c r="AM197" s="29" t="str">
        <f t="shared" si="72"/>
        <v>ITM_Rdown</v>
      </c>
      <c r="AN197" s="66" t="str">
        <f t="shared" si="73"/>
        <v>ITM_CONSTpi</v>
      </c>
      <c r="AO197" s="29" t="str">
        <f t="shared" si="74"/>
        <v>ITM_XTHROOT</v>
      </c>
      <c r="AP197" s="48" t="str">
        <f>IF(NOT(ISNA(MATCH(AM197,Lookups!E:E,))),VLOOKUP(AM197,Lookups!E:F,2,0),
IF(NOT(ISNA(MATCH(AN197,Lookups!E:E,))),VLOOKUP(AN197,Lookups!E:F,2,0),
IF(NOT(ISNA(MATCH(AO197,Lookups!E:E,))),VLOOKUP(AO197,Lookups!E:F,2,0),"ITM_NULL")))</f>
        <v>ITM_NULL</v>
      </c>
      <c r="AQ197" s="30" t="str">
        <f t="shared" si="75"/>
        <v>ITM_G</v>
      </c>
      <c r="AR197" s="113" t="s">
        <v>358</v>
      </c>
      <c r="AS197" s="118" t="s">
        <v>414</v>
      </c>
      <c r="AT197" s="116" t="s">
        <v>147</v>
      </c>
      <c r="AW197" s="14" t="str">
        <f t="shared" si="78"/>
        <v>{33</v>
      </c>
      <c r="AX197" s="196" t="str" cm="1">
        <f t="array" ref="AX197">SUBSTITUTE(SUBSTITUTE(_xlfn.SWITCH(AM197,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AM197), ".lo", ),"MNU_", "-MNU_")</f>
        <v>ITM_Rdown</v>
      </c>
      <c r="AY197" s="196" t="str" cm="1">
        <f t="array" ref="AY197">SUBSTITUTE(SUBSTITUTE(_xlfn.SWITCH(AN197,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AN197), ".lo", ),"MNU_", "-MNU_")</f>
        <v>ITM_CONSTpi</v>
      </c>
      <c r="AZ197" s="196" t="str" cm="1">
        <f t="array" ref="AZ197">SUBSTITUTE(SUBSTITUTE(_xlfn.SWITCH(AO197,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AO197), ".lo", ),"MNU_", "-MNU_")</f>
        <v>ITM_XTHROOT</v>
      </c>
      <c r="BA197" s="215" t="str" cm="1">
        <f t="array" ref="BA197">SUBSTITUTE(SUBSTITUTE(_xlfn.SWITCH(AP197,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AP197), ".lo", ),"MNU_", "-MNU_")</f>
        <v>ITM_NULL</v>
      </c>
      <c r="BB197" s="196" t="str" cm="1">
        <f t="array" ref="BB197">SUBSTITUTE(SUBSTITUTE(_xlfn.SWITCH(AQ197,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AQ197), ".lo", ),"MNU_", "-MNU_")</f>
        <v>ITM_G</v>
      </c>
      <c r="BC197" s="196" t="str" cm="1">
        <f t="array" ref="BC197">SUBSTITUTE(SUBSTITUTE(_xlfn.SWITCH(AR197,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AR197), ".lo", ),"MNU_", "-MNU_")</f>
        <v>ITM_g</v>
      </c>
      <c r="BD197" s="196" t="str" cm="1">
        <f t="array" ref="BD197">SUBSTITUTE(SUBSTITUTE(_xlfn.SWITCH(AS197,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AS197), ".lo", ),"MNU_", "-MNU_")</f>
        <v>ITM_pi</v>
      </c>
      <c r="BE197" s="196" t="str" cm="1">
        <f t="array" ref="BE197">SUBSTITUTE(SUBSTITUTE(_xlfn.SWITCH(AT197,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AT197), ".lo", ),"MNU_", "-MNU_")</f>
        <v>ITM_NULL</v>
      </c>
      <c r="BG197" s="82"/>
      <c r="BI197" s="13" t="str">
        <f t="shared" si="76"/>
        <v xml:space="preserve">  {33,                  ITM_Rdown,            ITM_CONSTpi,          ITM_XTHROOT,          ITM_NULL,             ITM_G,                ITM_g,                ITM_pi,               ITM_NULL            },</v>
      </c>
    </row>
    <row r="198" spans="24:61" ht="21">
      <c r="X198" s="174" t="str">
        <f t="shared" si="66"/>
        <v>V47</v>
      </c>
      <c r="Y198" s="148">
        <v>3</v>
      </c>
      <c r="Z198" s="148">
        <v>4</v>
      </c>
      <c r="AA198" s="151" t="str">
        <f t="shared" si="67"/>
        <v>V47.34</v>
      </c>
      <c r="AB198" s="156" t="s">
        <v>10</v>
      </c>
      <c r="AC198" s="157" t="s">
        <v>67</v>
      </c>
      <c r="AD198" s="158" t="s">
        <v>348</v>
      </c>
      <c r="AE198" s="3"/>
      <c r="AF198" s="51" t="s">
        <v>40</v>
      </c>
      <c r="AG198" s="85" t="b">
        <f t="shared" si="77"/>
        <v>1</v>
      </c>
      <c r="AH198" s="91" t="str">
        <f t="shared" si="68"/>
        <v>h</v>
      </c>
      <c r="AI198" s="92" t="str">
        <f t="shared" si="69"/>
        <v>SIN</v>
      </c>
      <c r="AJ198" s="102" t="str">
        <f t="shared" si="70"/>
        <v xml:space="preserve"> </v>
      </c>
      <c r="AK198" s="6"/>
      <c r="AL198" s="8" t="str">
        <f t="shared" si="71"/>
        <v>{34</v>
      </c>
      <c r="AM198" s="29" t="str">
        <f t="shared" si="72"/>
        <v>ITM_sin</v>
      </c>
      <c r="AN198" s="29" t="str">
        <f t="shared" si="73"/>
        <v>ITM_arcsin</v>
      </c>
      <c r="AO198" s="29" t="str">
        <f t="shared" si="74"/>
        <v>ITM_op_j</v>
      </c>
      <c r="AP198" s="48" t="str">
        <f>IF(NOT(ISNA(MATCH(AM198,Lookups!E:E,))),VLOOKUP(AM198,Lookups!E:F,2,0),
IF(NOT(ISNA(MATCH(AN198,Lookups!E:E,))),VLOOKUP(AN198,Lookups!E:F,2,0),
IF(NOT(ISNA(MATCH(AO198,Lookups!E:E,))),VLOOKUP(AO198,Lookups!E:F,2,0),"ITM_NULL")))</f>
        <v>ITM_NULL</v>
      </c>
      <c r="AQ198" s="30" t="str">
        <f t="shared" si="75"/>
        <v>ITM_H</v>
      </c>
      <c r="AR198" s="113" t="s">
        <v>359</v>
      </c>
      <c r="AS198" s="114" t="s">
        <v>199</v>
      </c>
      <c r="AT198" s="116" t="s">
        <v>147</v>
      </c>
      <c r="AW198" s="14" t="str">
        <f t="shared" si="78"/>
        <v>{34</v>
      </c>
      <c r="AX198" s="196" t="str" cm="1">
        <f t="array" ref="AX198">SUBSTITUTE(SUBSTITUTE(_xlfn.SWITCH(AM198,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AM198), ".lo", ),"MNU_", "-MNU_")</f>
        <v>ITM_sin</v>
      </c>
      <c r="AY198" s="196" t="str" cm="1">
        <f t="array" ref="AY198">SUBSTITUTE(SUBSTITUTE(_xlfn.SWITCH(AN198,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AN198), ".lo", ),"MNU_", "-MNU_")</f>
        <v>ITM_arcsin</v>
      </c>
      <c r="AZ198" s="196" t="str" cm="1">
        <f t="array" ref="AZ198">SUBSTITUTE(SUBSTITUTE(_xlfn.SWITCH(AO198,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AO198), ".lo", ),"MNU_", "-MNU_")</f>
        <v>ITM_op_j</v>
      </c>
      <c r="BA198" s="215" t="str" cm="1">
        <f t="array" ref="BA198">SUBSTITUTE(SUBSTITUTE(_xlfn.SWITCH(AP198,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AP198), ".lo", ),"MNU_", "-MNU_")</f>
        <v>ITM_NULL</v>
      </c>
      <c r="BB198" s="196" t="str" cm="1">
        <f t="array" ref="BB198">SUBSTITUTE(SUBSTITUTE(_xlfn.SWITCH(AQ198,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AQ198), ".lo", ),"MNU_", "-MNU_")</f>
        <v>ITM_H</v>
      </c>
      <c r="BC198" s="196" t="str" cm="1">
        <f t="array" ref="BC198">SUBSTITUTE(SUBSTITUTE(_xlfn.SWITCH(AR198,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AR198), ".lo", ),"MNU_", "-MNU_")</f>
        <v>ITM_h</v>
      </c>
      <c r="BD198" s="196" t="str" cm="1">
        <f t="array" ref="BD198">SUBSTITUTE(SUBSTITUTE(_xlfn.SWITCH(AS198,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AS198), ".lo", ),"MNU_", "-MNU_")</f>
        <v>ITM_SIN_SIGN</v>
      </c>
      <c r="BE198" s="196" t="str" cm="1">
        <f t="array" ref="BE198">SUBSTITUTE(SUBSTITUTE(_xlfn.SWITCH(AT198,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AT198), ".lo", ),"MNU_", "-MNU_")</f>
        <v>ITM_NULL</v>
      </c>
      <c r="BG198" s="82"/>
      <c r="BI198" s="13" t="str">
        <f t="shared" si="76"/>
        <v xml:space="preserve">  {34,                  ITM_sin,              ITM_arcsin,           ITM_op_j,             ITM_NULL,             ITM_H,                ITM_h,                ITM_SIN_SIGN,         ITM_NULL            },</v>
      </c>
    </row>
    <row r="199" spans="24:61" ht="21">
      <c r="X199" s="174" t="str">
        <f t="shared" si="66"/>
        <v>V47</v>
      </c>
      <c r="Y199" s="148">
        <v>3</v>
      </c>
      <c r="Z199" s="148">
        <v>5</v>
      </c>
      <c r="AA199" s="151" t="str">
        <f t="shared" si="67"/>
        <v>V47.35</v>
      </c>
      <c r="AB199" s="156" t="s">
        <v>11</v>
      </c>
      <c r="AC199" s="157" t="s">
        <v>69</v>
      </c>
      <c r="AD199" s="158" t="s">
        <v>70</v>
      </c>
      <c r="AE199" s="3"/>
      <c r="AF199" s="51" t="s">
        <v>41</v>
      </c>
      <c r="AG199" s="85" t="b">
        <f t="shared" si="77"/>
        <v>1</v>
      </c>
      <c r="AH199" s="91" t="str">
        <f t="shared" si="68"/>
        <v>i</v>
      </c>
      <c r="AI199" s="92" t="str">
        <f t="shared" si="69"/>
        <v>COS</v>
      </c>
      <c r="AJ199" s="93" t="str">
        <f t="shared" si="70"/>
        <v>Reg I</v>
      </c>
      <c r="AK199" s="6"/>
      <c r="AL199" s="8" t="str">
        <f t="shared" si="71"/>
        <v>{35</v>
      </c>
      <c r="AM199" s="29" t="str">
        <f t="shared" si="72"/>
        <v>ITM_cos</v>
      </c>
      <c r="AN199" s="29" t="str">
        <f t="shared" si="73"/>
        <v>ITM_arccos</v>
      </c>
      <c r="AO199" s="29" t="str">
        <f t="shared" si="74"/>
        <v>ITM_LBL</v>
      </c>
      <c r="AP199" s="48" t="str">
        <f>IF(NOT(ISNA(MATCH(AM199,Lookups!E:E,))),VLOOKUP(AM199,Lookups!E:F,2,0),
IF(NOT(ISNA(MATCH(AN199,Lookups!E:E,))),VLOOKUP(AN199,Lookups!E:F,2,0),
IF(NOT(ISNA(MATCH(AO199,Lookups!E:E,))),VLOOKUP(AO199,Lookups!E:F,2,0),"ITM_NULL")))</f>
        <v>ITM_NULL</v>
      </c>
      <c r="AQ199" s="30" t="str">
        <f t="shared" si="75"/>
        <v>ITM_I</v>
      </c>
      <c r="AR199" s="113" t="s">
        <v>360</v>
      </c>
      <c r="AS199" s="114" t="s">
        <v>205</v>
      </c>
      <c r="AT199" s="115" t="s">
        <v>194</v>
      </c>
      <c r="AW199" s="14" t="str">
        <f t="shared" si="78"/>
        <v>{35</v>
      </c>
      <c r="AX199" s="196" t="str" cm="1">
        <f t="array" ref="AX199">SUBSTITUTE(SUBSTITUTE(_xlfn.SWITCH(AM199,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AM199), ".lo", ),"MNU_", "-MNU_")</f>
        <v>ITM_cos</v>
      </c>
      <c r="AY199" s="196" t="str" cm="1">
        <f t="array" ref="AY199">SUBSTITUTE(SUBSTITUTE(_xlfn.SWITCH(AN199,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AN199), ".lo", ),"MNU_", "-MNU_")</f>
        <v>ITM_arccos</v>
      </c>
      <c r="AZ199" s="196" t="str" cm="1">
        <f t="array" ref="AZ199">SUBSTITUTE(SUBSTITUTE(_xlfn.SWITCH(AO199,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AO199), ".lo", ),"MNU_", "-MNU_")</f>
        <v>ITM_LBL</v>
      </c>
      <c r="BA199" s="215" t="str" cm="1">
        <f t="array" ref="BA199">SUBSTITUTE(SUBSTITUTE(_xlfn.SWITCH(AP199,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AP199), ".lo", ),"MNU_", "-MNU_")</f>
        <v>ITM_NULL</v>
      </c>
      <c r="BB199" s="196" t="str" cm="1">
        <f t="array" ref="BB199">SUBSTITUTE(SUBSTITUTE(_xlfn.SWITCH(AQ199,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AQ199), ".lo", ),"MNU_", "-MNU_")</f>
        <v>ITM_I</v>
      </c>
      <c r="BC199" s="196" t="str" cm="1">
        <f t="array" ref="BC199">SUBSTITUTE(SUBSTITUTE(_xlfn.SWITCH(AR199,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AR199), ".lo", ),"MNU_", "-MNU_")</f>
        <v>ITM_i</v>
      </c>
      <c r="BD199" s="196" t="str" cm="1">
        <f t="array" ref="BD199">SUBSTITUTE(SUBSTITUTE(_xlfn.SWITCH(AS199,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AS199), ".lo", ),"MNU_", "-MNU_")</f>
        <v>ITM_COS_SIGN</v>
      </c>
      <c r="BE199" s="196" t="str" cm="1">
        <f t="array" ref="BE199">SUBSTITUTE(SUBSTITUTE(_xlfn.SWITCH(AT199,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AT199), ".lo", ),"MNU_", "-MNU_")</f>
        <v>ITM_REG_I</v>
      </c>
      <c r="BG199" s="82"/>
      <c r="BI199" s="13" t="str">
        <f t="shared" si="76"/>
        <v xml:space="preserve">  {35,                  ITM_cos,              ITM_arccos,           ITM_LBL,              ITM_NULL,             ITM_I,                ITM_i,                ITM_COS_SIGN,         ITM_REG_I           },</v>
      </c>
    </row>
    <row r="200" spans="24:61" ht="21">
      <c r="X200" s="174" t="str">
        <f t="shared" si="66"/>
        <v>V47</v>
      </c>
      <c r="Y200" s="148">
        <v>3</v>
      </c>
      <c r="Z200" s="148">
        <v>6</v>
      </c>
      <c r="AA200" s="151" t="str">
        <f t="shared" si="67"/>
        <v>V47.36</v>
      </c>
      <c r="AB200" s="156" t="s">
        <v>12</v>
      </c>
      <c r="AC200" s="157" t="s">
        <v>71</v>
      </c>
      <c r="AD200" s="158" t="s">
        <v>68</v>
      </c>
      <c r="AE200" s="3"/>
      <c r="AF200" s="51" t="s">
        <v>42</v>
      </c>
      <c r="AG200" s="85" t="b">
        <f t="shared" si="77"/>
        <v>1</v>
      </c>
      <c r="AH200" s="91" t="str">
        <f t="shared" si="68"/>
        <v>j</v>
      </c>
      <c r="AI200" s="92" t="str">
        <f t="shared" si="69"/>
        <v>TAN</v>
      </c>
      <c r="AJ200" s="93" t="str">
        <f t="shared" si="70"/>
        <v>Reg J</v>
      </c>
      <c r="AK200" s="6"/>
      <c r="AL200" s="8" t="str">
        <f t="shared" si="71"/>
        <v>{36</v>
      </c>
      <c r="AM200" s="29" t="str">
        <f t="shared" si="72"/>
        <v>ITM_tan</v>
      </c>
      <c r="AN200" s="29" t="str">
        <f t="shared" si="73"/>
        <v>ITM_arctan</v>
      </c>
      <c r="AO200" s="29" t="str">
        <f t="shared" si="74"/>
        <v>ITM_GTO</v>
      </c>
      <c r="AP200" s="48" t="str">
        <f>IF(NOT(ISNA(MATCH(AM200,Lookups!E:E,))),VLOOKUP(AM200,Lookups!E:F,2,0),
IF(NOT(ISNA(MATCH(AN200,Lookups!E:E,))),VLOOKUP(AN200,Lookups!E:F,2,0),
IF(NOT(ISNA(MATCH(AO200,Lookups!E:E,))),VLOOKUP(AO200,Lookups!E:F,2,0),"ITM_NULL")))</f>
        <v>ITM_NULL</v>
      </c>
      <c r="AQ200" s="30" t="str">
        <f t="shared" si="75"/>
        <v>ITM_J</v>
      </c>
      <c r="AR200" s="113" t="s">
        <v>361</v>
      </c>
      <c r="AS200" s="114" t="s">
        <v>211</v>
      </c>
      <c r="AT200" s="115" t="s">
        <v>200</v>
      </c>
      <c r="AW200" s="14" t="str">
        <f t="shared" si="78"/>
        <v>{36</v>
      </c>
      <c r="AX200" s="196" t="str" cm="1">
        <f t="array" ref="AX200">SUBSTITUTE(SUBSTITUTE(_xlfn.SWITCH(AM200,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AM200), ".lo", ),"MNU_", "-MNU_")</f>
        <v>ITM_tan</v>
      </c>
      <c r="AY200" s="196" t="str" cm="1">
        <f t="array" ref="AY200">SUBSTITUTE(SUBSTITUTE(_xlfn.SWITCH(AN200,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AN200), ".lo", ),"MNU_", "-MNU_")</f>
        <v>ITM_arctan</v>
      </c>
      <c r="AZ200" s="196" t="str" cm="1">
        <f t="array" ref="AZ200">SUBSTITUTE(SUBSTITUTE(_xlfn.SWITCH(AO200,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AO200), ".lo", ),"MNU_", "-MNU_")</f>
        <v>ITM_GTO</v>
      </c>
      <c r="BA200" s="215" t="str" cm="1">
        <f t="array" ref="BA200">SUBSTITUTE(SUBSTITUTE(_xlfn.SWITCH(AP200,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AP200), ".lo", ),"MNU_", "-MNU_")</f>
        <v>ITM_NULL</v>
      </c>
      <c r="BB200" s="196" t="str" cm="1">
        <f t="array" ref="BB200">SUBSTITUTE(SUBSTITUTE(_xlfn.SWITCH(AQ200,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AQ200), ".lo", ),"MNU_", "-MNU_")</f>
        <v>ITM_J</v>
      </c>
      <c r="BC200" s="196" t="str" cm="1">
        <f t="array" ref="BC200">SUBSTITUTE(SUBSTITUTE(_xlfn.SWITCH(AR200,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AR200), ".lo", ),"MNU_", "-MNU_")</f>
        <v>ITM_j</v>
      </c>
      <c r="BD200" s="196" t="str" cm="1">
        <f t="array" ref="BD200">SUBSTITUTE(SUBSTITUTE(_xlfn.SWITCH(AS200,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AS200), ".lo", ),"MNU_", "-MNU_")</f>
        <v>ITM_TAN_SIGN</v>
      </c>
      <c r="BE200" s="196" t="str" cm="1">
        <f t="array" ref="BE200">SUBSTITUTE(SUBSTITUTE(_xlfn.SWITCH(AT200,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AT200), ".lo", ),"MNU_", "-MNU_")</f>
        <v>ITM_REG_J</v>
      </c>
      <c r="BG200" s="82"/>
      <c r="BI200" s="13" t="str">
        <f t="shared" si="76"/>
        <v xml:space="preserve">  {36,                  ITM_tan,              ITM_arctan,           ITM_GTO,              ITM_NULL,             ITM_J,                ITM_j,                ITM_TAN_SIGN,         ITM_REG_J           },</v>
      </c>
    </row>
    <row r="201" spans="24:61" ht="21">
      <c r="X201" s="174" t="str">
        <f t="shared" si="66"/>
        <v>V47</v>
      </c>
      <c r="Y201" s="145">
        <v>4</v>
      </c>
      <c r="Z201" s="145">
        <v>1</v>
      </c>
      <c r="AA201" s="151" t="str">
        <f t="shared" si="67"/>
        <v>V47.41</v>
      </c>
      <c r="AB201" s="156" t="s">
        <v>13</v>
      </c>
      <c r="AC201" s="157" t="s">
        <v>73</v>
      </c>
      <c r="AD201" s="158" t="s">
        <v>97</v>
      </c>
      <c r="AE201" s="3"/>
      <c r="AF201" s="51" t="s">
        <v>13</v>
      </c>
      <c r="AG201" s="85" t="b">
        <f t="shared" si="77"/>
        <v>0</v>
      </c>
      <c r="AH201" s="91" t="str">
        <f t="shared" si="68"/>
        <v>X.SWAP</v>
      </c>
      <c r="AI201" s="92" t="str">
        <f t="shared" si="69"/>
        <v>a.PARSE</v>
      </c>
      <c r="AJ201" s="93" t="str">
        <f t="shared" si="70"/>
        <v>ENTER</v>
      </c>
      <c r="AK201" s="6"/>
      <c r="AL201" s="8" t="str">
        <f t="shared" si="71"/>
        <v>{41</v>
      </c>
      <c r="AM201" s="29" t="str">
        <f t="shared" si="72"/>
        <v>ITM_ENTER</v>
      </c>
      <c r="AN201" s="29" t="str">
        <f t="shared" si="73"/>
        <v>KEY_COMPLEX</v>
      </c>
      <c r="AO201" s="29" t="str">
        <f t="shared" si="74"/>
        <v>MNU_CPX</v>
      </c>
      <c r="AP201" s="48" t="str">
        <f>IF(NOT(ISNA(MATCH(AM201,Lookups!E:E,))),VLOOKUP(AM201,Lookups!E:F,2,0),
IF(NOT(ISNA(MATCH(AN201,Lookups!E:E,))),VLOOKUP(AN201,Lookups!E:F,2,0),
IF(NOT(ISNA(MATCH(AO201,Lookups!E:E,))),VLOOKUP(AO201,Lookups!E:F,2,0),"ITM_NULL")))</f>
        <v>ITM_ENTER</v>
      </c>
      <c r="AQ201" s="30" t="str">
        <f t="shared" si="75"/>
        <v>ITM_ENTER</v>
      </c>
      <c r="AR201" s="119" t="s">
        <v>347</v>
      </c>
      <c r="AS201" s="114" t="s">
        <v>215</v>
      </c>
      <c r="AT201" s="117" t="s">
        <v>213</v>
      </c>
      <c r="AW201" s="14" t="str">
        <f t="shared" si="78"/>
        <v>{41</v>
      </c>
      <c r="AX201" s="196" t="str" cm="1">
        <f t="array" ref="AX201">SUBSTITUTE(SUBSTITUTE(_xlfn.SWITCH(AM201,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AM201), ".lo", ),"MNU_", "-MNU_")</f>
        <v>ITM_ENTER</v>
      </c>
      <c r="AY201" s="196" t="str" cm="1">
        <f t="array" ref="AY201">SUBSTITUTE(SUBSTITUTE(_xlfn.SWITCH(AN201,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AN201), ".lo", ),"MNU_", "-MNU_")</f>
        <v>KEY_COMPLEX</v>
      </c>
      <c r="AZ201" s="196" t="str" cm="1">
        <f t="array" ref="AZ201">SUBSTITUTE(SUBSTITUTE(_xlfn.SWITCH(AO201,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AO201), ".lo", ),"MNU_", "-MNU_")</f>
        <v>-MNU_CPX</v>
      </c>
      <c r="BA201" s="215" t="str" cm="1">
        <f t="array" ref="BA201">SUBSTITUTE(SUBSTITUTE(_xlfn.SWITCH(AP201,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AP201), ".lo", ),"MNU_", "-MNU_")</f>
        <v>ITM_ENTER</v>
      </c>
      <c r="BB201" s="196" t="str" cm="1">
        <f t="array" ref="BB201">SUBSTITUTE(SUBSTITUTE(_xlfn.SWITCH(AQ201,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AQ201), ".lo", ),"MNU_", "-MNU_")</f>
        <v>ITM_ENTER</v>
      </c>
      <c r="BC201" s="196" t="str" cm="1">
        <f t="array" ref="BC201">SUBSTITUTE(SUBSTITUTE(_xlfn.SWITCH(AR201,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AR201), ".lo", ),"MNU_", "-MNU_")</f>
        <v>ITM_XSWAP</v>
      </c>
      <c r="BD201" s="196" t="str" cm="1">
        <f t="array" ref="BD201">SUBSTITUTE(SUBSTITUTE(_xlfn.SWITCH(AS201,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AS201), ".lo", ),"MNU_", "-MNU_")</f>
        <v>ITM_XPARSE</v>
      </c>
      <c r="BE201" s="196" t="str" cm="1">
        <f t="array" ref="BE201">SUBSTITUTE(SUBSTITUTE(_xlfn.SWITCH(AT201,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AT201), ".lo", ),"MNU_", "-MNU_")</f>
        <v>ITM_ENTER</v>
      </c>
      <c r="BG201" s="82"/>
      <c r="BI201" s="13" t="str">
        <f t="shared" si="76"/>
        <v xml:space="preserve">  {41,                  ITM_ENTER,            KEY_COMPLEX,          -MNU_CPX,             ITM_ENTER,            ITM_ENTER,            ITM_XSWAP,            ITM_XPARSE,           ITM_ENTER           },</v>
      </c>
    </row>
    <row r="202" spans="24:61" ht="21">
      <c r="X202" s="174" t="str">
        <f t="shared" si="66"/>
        <v>V47</v>
      </c>
      <c r="Y202" s="148">
        <v>4</v>
      </c>
      <c r="Z202" s="148">
        <v>2</v>
      </c>
      <c r="AA202" s="151" t="str">
        <f t="shared" si="67"/>
        <v>V47.42</v>
      </c>
      <c r="AB202" s="156" t="s">
        <v>131</v>
      </c>
      <c r="AC202" s="157" t="s">
        <v>74</v>
      </c>
      <c r="AD202" s="158" t="s">
        <v>99</v>
      </c>
      <c r="AE202" s="3"/>
      <c r="AF202" s="51" t="s">
        <v>43</v>
      </c>
      <c r="AG202" s="85" t="b">
        <f t="shared" si="77"/>
        <v>1</v>
      </c>
      <c r="AH202" s="91" t="str">
        <f t="shared" si="68"/>
        <v>k</v>
      </c>
      <c r="AI202" s="92" t="str">
        <f>INDEX(labelitem,MATCH(AS199,items,0),1)</f>
        <v>COS</v>
      </c>
      <c r="AJ202" s="93" t="str">
        <f t="shared" si="70"/>
        <v>Reg K</v>
      </c>
      <c r="AK202" s="6"/>
      <c r="AL202" s="8" t="str">
        <f t="shared" si="71"/>
        <v>{42</v>
      </c>
      <c r="AM202" s="29" t="str">
        <f t="shared" si="72"/>
        <v>ITM_XexY</v>
      </c>
      <c r="AN202" s="29" t="str">
        <f t="shared" si="73"/>
        <v>ITM_LASTX</v>
      </c>
      <c r="AO202" s="29" t="str">
        <f t="shared" si="74"/>
        <v>MNU_STK</v>
      </c>
      <c r="AP202" s="48" t="str">
        <f>IF(NOT(ISNA(MATCH(AM202,Lookups!E:E,))),VLOOKUP(AM202,Lookups!E:F,2,0),
IF(NOT(ISNA(MATCH(AN202,Lookups!E:E,))),VLOOKUP(AN202,Lookups!E:F,2,0),
IF(NOT(ISNA(MATCH(AO202,Lookups!E:E,))),VLOOKUP(AO202,Lookups!E:F,2,0),"ITM_NULL")))</f>
        <v>ITM_ex</v>
      </c>
      <c r="AQ202" s="30" t="str">
        <f t="shared" si="75"/>
        <v>ITM_K</v>
      </c>
      <c r="AR202" s="113" t="s">
        <v>362</v>
      </c>
      <c r="AS202" s="114" t="s">
        <v>219</v>
      </c>
      <c r="AT202" s="115" t="s">
        <v>206</v>
      </c>
      <c r="AW202" s="14" t="str">
        <f t="shared" si="78"/>
        <v>{42</v>
      </c>
      <c r="AX202" s="196" t="str" cm="1">
        <f t="array" ref="AX202">SUBSTITUTE(SUBSTITUTE(_xlfn.SWITCH(AM202,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AM202), ".lo", ),"MNU_", "-MNU_")</f>
        <v>ITM_XexY</v>
      </c>
      <c r="AY202" s="196" t="str" cm="1">
        <f t="array" ref="AY202">SUBSTITUTE(SUBSTITUTE(_xlfn.SWITCH(AN202,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AN202), ".lo", ),"MNU_", "-MNU_")</f>
        <v>ITM_LASTX</v>
      </c>
      <c r="AZ202" s="196" t="str" cm="1">
        <f t="array" ref="AZ202">SUBSTITUTE(SUBSTITUTE(_xlfn.SWITCH(AO202,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AO202), ".lo", ),"MNU_", "-MNU_")</f>
        <v>-MNU_STK</v>
      </c>
      <c r="BA202" s="215" t="str" cm="1">
        <f t="array" ref="BA202">SUBSTITUTE(SUBSTITUTE(_xlfn.SWITCH(AP202,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AP202), ".lo", ),"MNU_", "-MNU_")</f>
        <v>ITM_ex</v>
      </c>
      <c r="BB202" s="196" t="str" cm="1">
        <f t="array" ref="BB202">SUBSTITUTE(SUBSTITUTE(_xlfn.SWITCH(AQ202,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AQ202), ".lo", ),"MNU_", "-MNU_")</f>
        <v>ITM_K</v>
      </c>
      <c r="BC202" s="196" t="str" cm="1">
        <f t="array" ref="BC202">SUBSTITUTE(SUBSTITUTE(_xlfn.SWITCH(AR202,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AR202), ".lo", ),"MNU_", "-MNU_")</f>
        <v>ITM_k</v>
      </c>
      <c r="BD202" s="196" t="str" cm="1">
        <f t="array" ref="BD202">SUBSTITUTE(SUBSTITUTE(_xlfn.SWITCH(AS202,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AS202), ".lo", ),"MNU_", "-MNU_")</f>
        <v>ITM_ex</v>
      </c>
      <c r="BE202" s="196" t="str" cm="1">
        <f t="array" ref="BE202">SUBSTITUTE(SUBSTITUTE(_xlfn.SWITCH(AT202,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AT202), ".lo", ),"MNU_", "-MNU_")</f>
        <v>ITM_REG_K</v>
      </c>
      <c r="BG202" s="82"/>
      <c r="BI202" s="13" t="str">
        <f t="shared" si="76"/>
        <v xml:space="preserve">  {42,                  ITM_XexY,             ITM_LASTX,            -MNU_STK,             ITM_ex,               ITM_K,                ITM_k,                ITM_ex,               ITM_REG_K           },</v>
      </c>
    </row>
    <row r="203" spans="24:61" ht="21">
      <c r="X203" s="174" t="str">
        <f t="shared" si="66"/>
        <v>V47</v>
      </c>
      <c r="Y203" s="148">
        <v>4</v>
      </c>
      <c r="Z203" s="148">
        <v>3</v>
      </c>
      <c r="AA203" s="151" t="str">
        <f t="shared" si="67"/>
        <v>V47.43</v>
      </c>
      <c r="AB203" s="156" t="s">
        <v>14</v>
      </c>
      <c r="AC203" s="157" t="s">
        <v>98</v>
      </c>
      <c r="AD203" s="158" t="s">
        <v>659</v>
      </c>
      <c r="AE203" s="3"/>
      <c r="AF203" s="51" t="s">
        <v>44</v>
      </c>
      <c r="AG203" s="85" t="b">
        <f t="shared" si="77"/>
        <v>1</v>
      </c>
      <c r="AH203" s="91" t="str">
        <f t="shared" si="68"/>
        <v>l</v>
      </c>
      <c r="AI203" s="92" t="str">
        <f>INDEX(labelitem,MATCH(AS200,items,0),1)</f>
        <v>TAN</v>
      </c>
      <c r="AJ203" s="93" t="str">
        <f t="shared" si="70"/>
        <v>Reg L</v>
      </c>
      <c r="AK203" s="6"/>
      <c r="AL203" s="8" t="str">
        <f t="shared" si="71"/>
        <v>{43</v>
      </c>
      <c r="AM203" s="29" t="str">
        <f t="shared" si="72"/>
        <v>ITM_CHS</v>
      </c>
      <c r="AN203" s="29" t="str">
        <f t="shared" si="73"/>
        <v>MNU_MODE</v>
      </c>
      <c r="AO203" s="29" t="str">
        <f t="shared" si="74"/>
        <v>MNU_TRG_C47</v>
      </c>
      <c r="AP203" s="48" t="str">
        <f>IF(NOT(ISNA(MATCH(AM203,Lookups!E:E,))),VLOOKUP(AM203,Lookups!E:F,2,0),
IF(NOT(ISNA(MATCH(AN203,Lookups!E:E,))),VLOOKUP(AN203,Lookups!E:F,2,0),
IF(NOT(ISNA(MATCH(AO203,Lookups!E:E,))),VLOOKUP(AO203,Lookups!E:F,2,0),"ITM_NULL")))</f>
        <v>ITM_PLUS_MINUS</v>
      </c>
      <c r="AQ203" s="30" t="str">
        <f t="shared" si="75"/>
        <v>ITM_L</v>
      </c>
      <c r="AR203" s="113" t="s">
        <v>363</v>
      </c>
      <c r="AS203" s="114" t="s">
        <v>222</v>
      </c>
      <c r="AT203" s="115" t="s">
        <v>212</v>
      </c>
      <c r="AW203" s="14" t="str">
        <f t="shared" si="78"/>
        <v>{43</v>
      </c>
      <c r="AX203" s="196" t="str" cm="1">
        <f t="array" ref="AX203">SUBSTITUTE(SUBSTITUTE(_xlfn.SWITCH(AM203,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AM203), ".lo", ),"MNU_", "-MNU_")</f>
        <v>ITM_CHS</v>
      </c>
      <c r="AY203" s="196" t="str" cm="1">
        <f t="array" ref="AY203">SUBSTITUTE(SUBSTITUTE(_xlfn.SWITCH(AN203,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AN203), ".lo", ),"MNU_", "-MNU_")</f>
        <v>-MNU_MODE</v>
      </c>
      <c r="AZ203" s="196" t="str" cm="1">
        <f t="array" ref="AZ203">SUBSTITUTE(SUBSTITUTE(_xlfn.SWITCH(AO203,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AO203), ".lo", ),"MNU_", "-MNU_")</f>
        <v>-MNU_TRG_C47</v>
      </c>
      <c r="BA203" s="215" t="str" cm="1">
        <f t="array" ref="BA203">SUBSTITUTE(SUBSTITUTE(_xlfn.SWITCH(AP203,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AP203), ".lo", ),"MNU_", "-MNU_")</f>
        <v>ITM_PLUS_MINUS</v>
      </c>
      <c r="BB203" s="196" t="str" cm="1">
        <f t="array" ref="BB203">SUBSTITUTE(SUBSTITUTE(_xlfn.SWITCH(AQ203,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AQ203), ".lo", ),"MNU_", "-MNU_")</f>
        <v>ITM_L</v>
      </c>
      <c r="BC203" s="196" t="str" cm="1">
        <f t="array" ref="BC203">SUBSTITUTE(SUBSTITUTE(_xlfn.SWITCH(AR203,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AR203), ".lo", ),"MNU_", "-MNU_")</f>
        <v>ITM_l</v>
      </c>
      <c r="BD203" s="196" t="str" cm="1">
        <f t="array" ref="BD203">SUBSTITUTE(SUBSTITUTE(_xlfn.SWITCH(AS203,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AS203), ".lo", ),"MNU_", "-MNU_")</f>
        <v>ITM_PLUS_MINUS</v>
      </c>
      <c r="BE203" s="196" t="str" cm="1">
        <f t="array" ref="BE203">SUBSTITUTE(SUBSTITUTE(_xlfn.SWITCH(AT203,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AT203), ".lo", ),"MNU_", "-MNU_")</f>
        <v>ITM_REG_L</v>
      </c>
      <c r="BG203" s="82"/>
      <c r="BI203" s="13" t="str">
        <f t="shared" si="76"/>
        <v xml:space="preserve">  {43,                  ITM_CHS,              -MNU_MODE,            -MNU_TRG_C47,         ITM_PLUS_MINUS,       ITM_L,                ITM_l,                ITM_PLUS_MINUS,       ITM_REG_L           },</v>
      </c>
    </row>
    <row r="204" spans="24:61" ht="21">
      <c r="X204" s="174" t="str">
        <f t="shared" si="66"/>
        <v>V47</v>
      </c>
      <c r="Y204" s="148">
        <v>4</v>
      </c>
      <c r="Z204" s="148">
        <v>4</v>
      </c>
      <c r="AA204" s="151" t="str">
        <f t="shared" si="67"/>
        <v>V47.44</v>
      </c>
      <c r="AB204" s="156" t="s">
        <v>15</v>
      </c>
      <c r="AC204" s="157" t="s">
        <v>100</v>
      </c>
      <c r="AD204" s="158" t="s">
        <v>101</v>
      </c>
      <c r="AE204" s="3"/>
      <c r="AF204" s="51" t="s">
        <v>45</v>
      </c>
      <c r="AG204" s="85" t="b">
        <f t="shared" si="77"/>
        <v>1</v>
      </c>
      <c r="AH204" s="91" t="str">
        <f t="shared" si="68"/>
        <v>m</v>
      </c>
      <c r="AI204" s="92" t="str">
        <f t="shared" si="69"/>
        <v>&lt;E&gt;</v>
      </c>
      <c r="AJ204" s="93" t="str">
        <f t="shared" si="70"/>
        <v xml:space="preserve"> </v>
      </c>
      <c r="AK204" s="6"/>
      <c r="AL204" s="8" t="str">
        <f t="shared" si="71"/>
        <v>{44</v>
      </c>
      <c r="AM204" s="29" t="str">
        <f t="shared" si="72"/>
        <v>ITM_EXPONENT</v>
      </c>
      <c r="AN204" s="29" t="str">
        <f t="shared" si="73"/>
        <v>MNU_DISP</v>
      </c>
      <c r="AO204" s="29" t="str">
        <f t="shared" si="74"/>
        <v>MNU_EXP</v>
      </c>
      <c r="AP204" s="48" t="str">
        <f>IF(NOT(ISNA(MATCH(AM204,Lookups!E:E,))),VLOOKUP(AM204,Lookups!E:F,2,0),
IF(NOT(ISNA(MATCH(AN204,Lookups!E:E,))),VLOOKUP(AN204,Lookups!E:F,2,0),
IF(NOT(ISNA(MATCH(AO204,Lookups!E:E,))),VLOOKUP(AO204,Lookups!E:F,2,0),"ITM_NULL")))</f>
        <v>ITM_NULL</v>
      </c>
      <c r="AQ204" s="30" t="str">
        <f t="shared" si="75"/>
        <v>ITM_M</v>
      </c>
      <c r="AR204" s="113" t="s">
        <v>364</v>
      </c>
      <c r="AS204" s="114" t="s">
        <v>467</v>
      </c>
      <c r="AT204" s="116" t="s">
        <v>147</v>
      </c>
      <c r="AW204" s="14" t="str">
        <f t="shared" si="78"/>
        <v>{44</v>
      </c>
      <c r="AX204" s="196" t="str" cm="1">
        <f t="array" ref="AX204">SUBSTITUTE(SUBSTITUTE(_xlfn.SWITCH(AM204,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AM204), ".lo", ),"MNU_", "-MNU_")</f>
        <v>ITM_EXPONENT</v>
      </c>
      <c r="AY204" s="196" t="str" cm="1">
        <f t="array" ref="AY204">SUBSTITUTE(SUBSTITUTE(_xlfn.SWITCH(AN204,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AN204), ".lo", ),"MNU_", "-MNU_")</f>
        <v>-MNU_DISP</v>
      </c>
      <c r="AZ204" s="196" t="str" cm="1">
        <f t="array" ref="AZ204">SUBSTITUTE(SUBSTITUTE(_xlfn.SWITCH(AO204,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AO204), ".lo", ),"MNU_", "-MNU_")</f>
        <v>-MNU_EXP</v>
      </c>
      <c r="BA204" s="215" t="str" cm="1">
        <f t="array" ref="BA204">SUBSTITUTE(SUBSTITUTE(_xlfn.SWITCH(AP204,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AP204), ".lo", ),"MNU_", "-MNU_")</f>
        <v>ITM_NULL</v>
      </c>
      <c r="BB204" s="196" t="str" cm="1">
        <f t="array" ref="BB204">SUBSTITUTE(SUBSTITUTE(_xlfn.SWITCH(AQ204,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AQ204), ".lo", ),"MNU_", "-MNU_")</f>
        <v>ITM_M</v>
      </c>
      <c r="BC204" s="196" t="str" cm="1">
        <f t="array" ref="BC204">SUBSTITUTE(SUBSTITUTE(_xlfn.SWITCH(AR204,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AR204), ".lo", ),"MNU_", "-MNU_")</f>
        <v>ITM_m</v>
      </c>
      <c r="BD204" s="196" t="str" cm="1">
        <f t="array" ref="BD204">SUBSTITUTE(SUBSTITUTE(_xlfn.SWITCH(AS204,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AS204), ".lo", ),"MNU_", "-MNU_")</f>
        <v>ITM_EEXCHR</v>
      </c>
      <c r="BE204" s="196" t="str" cm="1">
        <f t="array" ref="BE204">SUBSTITUTE(SUBSTITUTE(_xlfn.SWITCH(AT204,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AT204), ".lo", ),"MNU_", "-MNU_")</f>
        <v>ITM_NULL</v>
      </c>
      <c r="BG204" s="82"/>
      <c r="BI204" s="13" t="str">
        <f t="shared" si="76"/>
        <v xml:space="preserve">  {44,                  ITM_EXPONENT,         -MNU_DISP,            -MNU_EXP,             ITM_NULL,             ITM_M,                ITM_m,                ITM_EEXCHR,           ITM_NULL            },</v>
      </c>
    </row>
    <row r="205" spans="24:61" ht="21">
      <c r="X205" s="174" t="str">
        <f t="shared" si="66"/>
        <v>V47</v>
      </c>
      <c r="Y205" s="148">
        <v>4</v>
      </c>
      <c r="Z205" s="148">
        <v>5</v>
      </c>
      <c r="AA205" s="151" t="str">
        <f t="shared" si="67"/>
        <v>V47.45</v>
      </c>
      <c r="AB205" s="156" t="s">
        <v>16</v>
      </c>
      <c r="AC205" s="157" t="s">
        <v>75</v>
      </c>
      <c r="AD205" s="158" t="s">
        <v>103</v>
      </c>
      <c r="AE205" s="3"/>
      <c r="AF205" s="51" t="s">
        <v>16</v>
      </c>
      <c r="AG205" s="85" t="b">
        <f t="shared" si="77"/>
        <v>0</v>
      </c>
      <c r="AH205" s="91" t="str">
        <f t="shared" si="68"/>
        <v>CLA</v>
      </c>
      <c r="AI205" s="92" t="str">
        <f t="shared" si="69"/>
        <v>CLA</v>
      </c>
      <c r="AJ205" s="93" t="str">
        <f t="shared" si="70"/>
        <v>&lt;=</v>
      </c>
      <c r="AK205" s="6"/>
      <c r="AL205" s="8" t="str">
        <f t="shared" si="71"/>
        <v>{45</v>
      </c>
      <c r="AM205" s="29" t="str">
        <f t="shared" si="72"/>
        <v>ITM_BACKSPACE</v>
      </c>
      <c r="AN205" s="29" t="str">
        <f t="shared" si="73"/>
        <v>ITM_UNDO</v>
      </c>
      <c r="AO205" s="29" t="str">
        <f t="shared" si="74"/>
        <v>MNU_CLR</v>
      </c>
      <c r="AP205" s="48" t="str">
        <f>IF(NOT(ISNA(MATCH(AM205,Lookups!E:E,))),VLOOKUP(AM205,Lookups!E:F,2,0),
IF(NOT(ISNA(MATCH(AN205,Lookups!E:E,))),VLOOKUP(AN205,Lookups!E:F,2,0),
IF(NOT(ISNA(MATCH(AO205,Lookups!E:E,))),VLOOKUP(AO205,Lookups!E:F,2,0),"ITM_NULL")))</f>
        <v>ITM_BACKSPACE</v>
      </c>
      <c r="AQ205" s="30" t="str">
        <f t="shared" si="75"/>
        <v>ITM_BACKSPACE</v>
      </c>
      <c r="AR205" s="119" t="s">
        <v>229</v>
      </c>
      <c r="AS205" s="114" t="s">
        <v>229</v>
      </c>
      <c r="AT205" s="117" t="s">
        <v>227</v>
      </c>
      <c r="AW205" s="14" t="str">
        <f t="shared" si="78"/>
        <v>{45</v>
      </c>
      <c r="AX205" s="196" t="str" cm="1">
        <f t="array" ref="AX205">SUBSTITUTE(SUBSTITUTE(_xlfn.SWITCH(AM205,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AM205), ".lo", ),"MNU_", "-MNU_")</f>
        <v>ITM_BACKSPACE</v>
      </c>
      <c r="AY205" s="196" t="str" cm="1">
        <f t="array" ref="AY205">SUBSTITUTE(SUBSTITUTE(_xlfn.SWITCH(AN205,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AN205), ".lo", ),"MNU_", "-MNU_")</f>
        <v>ITM_UNDO</v>
      </c>
      <c r="AZ205" s="196" t="str" cm="1">
        <f t="array" ref="AZ205">SUBSTITUTE(SUBSTITUTE(_xlfn.SWITCH(AO205,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AO205), ".lo", ),"MNU_", "-MNU_")</f>
        <v>-MNU_CLR</v>
      </c>
      <c r="BA205" s="215" t="str" cm="1">
        <f t="array" ref="BA205">SUBSTITUTE(SUBSTITUTE(_xlfn.SWITCH(AP205,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AP205), ".lo", ),"MNU_", "-MNU_")</f>
        <v>ITM_BACKSPACE</v>
      </c>
      <c r="BB205" s="196" t="str" cm="1">
        <f t="array" ref="BB205">SUBSTITUTE(SUBSTITUTE(_xlfn.SWITCH(AQ205,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AQ205), ".lo", ),"MNU_", "-MNU_")</f>
        <v>ITM_BACKSPACE</v>
      </c>
      <c r="BC205" s="196" t="str" cm="1">
        <f t="array" ref="BC205">SUBSTITUTE(SUBSTITUTE(_xlfn.SWITCH(AR205,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AR205), ".lo", ),"MNU_", "-MNU_")</f>
        <v>ITM_CLA</v>
      </c>
      <c r="BD205" s="196" t="str" cm="1">
        <f t="array" ref="BD205">SUBSTITUTE(SUBSTITUTE(_xlfn.SWITCH(AS205,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AS205), ".lo", ),"MNU_", "-MNU_")</f>
        <v>ITM_CLA</v>
      </c>
      <c r="BE205" s="196" t="str" cm="1">
        <f t="array" ref="BE205">SUBSTITUTE(SUBSTITUTE(_xlfn.SWITCH(AT205,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AT205), ".lo", ),"MNU_", "-MNU_")</f>
        <v>ITM_BACKSPACE</v>
      </c>
      <c r="BG205" s="82"/>
      <c r="BI205" s="13" t="str">
        <f t="shared" si="76"/>
        <v xml:space="preserve">  {45,                  ITM_BACKSPACE,        ITM_UNDO,             -MNU_CLR,             ITM_BACKSPACE,        ITM_BACKSPACE,        ITM_CLA,              ITM_CLA,              ITM_BACKSPACE       },</v>
      </c>
    </row>
    <row r="206" spans="24:61" ht="21">
      <c r="X206" s="174" t="str">
        <f t="shared" si="66"/>
        <v>V47</v>
      </c>
      <c r="Y206" s="145">
        <v>5</v>
      </c>
      <c r="Z206" s="145">
        <v>1</v>
      </c>
      <c r="AA206" s="151" t="str">
        <f t="shared" si="67"/>
        <v>V47.51</v>
      </c>
      <c r="AB206" s="156" t="s">
        <v>96</v>
      </c>
      <c r="AC206" s="157" t="s">
        <v>107</v>
      </c>
      <c r="AD206" s="158" t="s">
        <v>339</v>
      </c>
      <c r="AE206" s="3"/>
      <c r="AF206" s="51" t="s">
        <v>46</v>
      </c>
      <c r="AG206" s="85" t="b">
        <f t="shared" si="77"/>
        <v>1</v>
      </c>
      <c r="AH206" s="91" t="str">
        <f t="shared" si="68"/>
        <v>n</v>
      </c>
      <c r="AI206" s="92" t="str">
        <f t="shared" si="69"/>
        <v>-</v>
      </c>
      <c r="AJ206" s="93" t="str">
        <f t="shared" si="70"/>
        <v>-</v>
      </c>
      <c r="AK206" s="6"/>
      <c r="AL206" s="8" t="str">
        <f t="shared" si="71"/>
        <v>{51</v>
      </c>
      <c r="AM206" s="29" t="str">
        <f t="shared" si="72"/>
        <v>ITM_SUB</v>
      </c>
      <c r="AN206" s="29" t="str">
        <f t="shared" si="73"/>
        <v>MNU_STAT</v>
      </c>
      <c r="AO206" s="29" t="str">
        <f t="shared" si="74"/>
        <v>MNU_PLOTTING</v>
      </c>
      <c r="AP206" s="48" t="str">
        <f>IF(NOT(ISNA(MATCH(AM206,Lookups!E:E,))),VLOOKUP(AM206,Lookups!E:F,2,0),
IF(NOT(ISNA(MATCH(AN206,Lookups!E:E,))),VLOOKUP(AN206,Lookups!E:F,2,0),
IF(NOT(ISNA(MATCH(AO206,Lookups!E:E,))),VLOOKUP(AO206,Lookups!E:F,2,0),"ITM_NULL")))</f>
        <v>ITM_MINUS</v>
      </c>
      <c r="AQ206" s="30" t="str">
        <f t="shared" si="75"/>
        <v>ITM_N</v>
      </c>
      <c r="AR206" s="113" t="s">
        <v>365</v>
      </c>
      <c r="AS206" s="114" t="s">
        <v>268</v>
      </c>
      <c r="AT206" s="117" t="s">
        <v>267</v>
      </c>
      <c r="AW206" s="14" t="str">
        <f t="shared" si="78"/>
        <v>{51</v>
      </c>
      <c r="AX206" s="196" t="str" cm="1">
        <f t="array" ref="AX206">SUBSTITUTE(SUBSTITUTE(_xlfn.SWITCH(AM206,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AM206), ".lo", ),"MNU_", "-MNU_")</f>
        <v>ITM_SUB</v>
      </c>
      <c r="AY206" s="196" t="str" cm="1">
        <f t="array" ref="AY206">SUBSTITUTE(SUBSTITUTE(_xlfn.SWITCH(AN206,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AN206), ".lo", ),"MNU_", "-MNU_")</f>
        <v>-MNU_STAT</v>
      </c>
      <c r="AZ206" s="196" t="str" cm="1">
        <f t="array" ref="AZ206">SUBSTITUTE(SUBSTITUTE(_xlfn.SWITCH(AO206,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AO206), ".lo", ),"MNU_", "-MNU_")</f>
        <v>-MNU_PLOTTING</v>
      </c>
      <c r="BA206" s="215" t="str" cm="1">
        <f t="array" ref="BA206">SUBSTITUTE(SUBSTITUTE(_xlfn.SWITCH(AP206,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AP206), ".lo", ),"MNU_", "-MNU_")</f>
        <v>ITM_MINUS</v>
      </c>
      <c r="BB206" s="196" t="str" cm="1">
        <f t="array" ref="BB206">SUBSTITUTE(SUBSTITUTE(_xlfn.SWITCH(AQ206,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AQ206), ".lo", ),"MNU_", "-MNU_")</f>
        <v>ITM_N</v>
      </c>
      <c r="BC206" s="196" t="str" cm="1">
        <f t="array" ref="BC206">SUBSTITUTE(SUBSTITUTE(_xlfn.SWITCH(AR206,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AR206), ".lo", ),"MNU_", "-MNU_")</f>
        <v>ITM_n</v>
      </c>
      <c r="BD206" s="196" t="str" cm="1">
        <f t="array" ref="BD206">SUBSTITUTE(SUBSTITUTE(_xlfn.SWITCH(AS206,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AS206), ".lo", ),"MNU_", "-MNU_")</f>
        <v>ITM_MINUS</v>
      </c>
      <c r="BE206" s="196" t="str" cm="1">
        <f t="array" ref="BE206">SUBSTITUTE(SUBSTITUTE(_xlfn.SWITCH(AT206,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AT206), ".lo", ),"MNU_", "-MNU_")</f>
        <v>ITM_SUB</v>
      </c>
      <c r="BG206" s="82"/>
      <c r="BI206" s="13" t="str">
        <f t="shared" si="76"/>
        <v xml:space="preserve">  {51,                  ITM_SUB,              -MNU_STAT,            -MNU_PLOTTING,        ITM_MINUS,            ITM_N,                ITM_n,                ITM_MINUS,            ITM_SUB             },</v>
      </c>
    </row>
    <row r="207" spans="24:61" ht="21">
      <c r="X207" s="174" t="str">
        <f t="shared" si="66"/>
        <v>V47</v>
      </c>
      <c r="Y207" s="148">
        <v>5</v>
      </c>
      <c r="Z207" s="148">
        <v>2</v>
      </c>
      <c r="AA207" s="151" t="str">
        <f t="shared" si="67"/>
        <v>V47.52</v>
      </c>
      <c r="AB207" s="156">
        <v>7</v>
      </c>
      <c r="AC207" s="157" t="s">
        <v>104</v>
      </c>
      <c r="AD207" s="158" t="s">
        <v>115</v>
      </c>
      <c r="AE207" s="3"/>
      <c r="AF207" s="51" t="s">
        <v>47</v>
      </c>
      <c r="AG207" s="85" t="b">
        <f t="shared" si="77"/>
        <v>1</v>
      </c>
      <c r="AH207" s="91" t="str">
        <f t="shared" si="68"/>
        <v>o</v>
      </c>
      <c r="AI207" s="92">
        <f t="shared" si="69"/>
        <v>7</v>
      </c>
      <c r="AJ207" s="93">
        <f t="shared" si="70"/>
        <v>7</v>
      </c>
      <c r="AK207" s="6"/>
      <c r="AL207" s="8" t="str">
        <f t="shared" si="71"/>
        <v>{52</v>
      </c>
      <c r="AM207" s="29" t="str">
        <f t="shared" si="72"/>
        <v>ITM_7</v>
      </c>
      <c r="AN207" s="29" t="str">
        <f t="shared" si="73"/>
        <v>MNU_EQN</v>
      </c>
      <c r="AO207" s="29" t="str">
        <f t="shared" si="74"/>
        <v>MNU_HOME</v>
      </c>
      <c r="AP207" s="48" t="str">
        <f>IF(NOT(ISNA(MATCH(AM207,Lookups!E:E,))),VLOOKUP(AM207,Lookups!E:F,2,0),
IF(NOT(ISNA(MATCH(AN207,Lookups!E:E,))),VLOOKUP(AN207,Lookups!E:F,2,0),
IF(NOT(ISNA(MATCH(AO207,Lookups!E:E,))),VLOOKUP(AO207,Lookups!E:F,2,0),"ITM_NULL")))</f>
        <v>ITM_7</v>
      </c>
      <c r="AQ207" s="30" t="str">
        <f t="shared" si="75"/>
        <v>ITM_O</v>
      </c>
      <c r="AR207" s="113" t="s">
        <v>366</v>
      </c>
      <c r="AS207" s="114" t="s">
        <v>235</v>
      </c>
      <c r="AT207" s="117" t="s">
        <v>235</v>
      </c>
      <c r="AW207" s="14" t="str">
        <f t="shared" si="78"/>
        <v>{52</v>
      </c>
      <c r="AX207" s="196" t="str" cm="1">
        <f t="array" ref="AX207">SUBSTITUTE(SUBSTITUTE(_xlfn.SWITCH(AM207,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AM207), ".lo", ),"MNU_", "-MNU_")</f>
        <v>ITM_7</v>
      </c>
      <c r="AY207" s="196" t="str" cm="1">
        <f t="array" ref="AY207">SUBSTITUTE(SUBSTITUTE(_xlfn.SWITCH(AN207,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AN207), ".lo", ),"MNU_", "-MNU_")</f>
        <v>-MNU_EQN</v>
      </c>
      <c r="AZ207" s="196" t="str" cm="1">
        <f t="array" ref="AZ207">SUBSTITUTE(SUBSTITUTE(_xlfn.SWITCH(AO207,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AO207), ".lo", ),"MNU_", "-MNU_")</f>
        <v>-MNU_HOME</v>
      </c>
      <c r="BA207" s="215" t="str" cm="1">
        <f t="array" ref="BA207">SUBSTITUTE(SUBSTITUTE(_xlfn.SWITCH(AP207,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AP207), ".lo", ),"MNU_", "-MNU_")</f>
        <v>ITM_7</v>
      </c>
      <c r="BB207" s="196" t="str" cm="1">
        <f t="array" ref="BB207">SUBSTITUTE(SUBSTITUTE(_xlfn.SWITCH(AQ207,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AQ207), ".lo", ),"MNU_", "-MNU_")</f>
        <v>ITM_O</v>
      </c>
      <c r="BC207" s="196" t="str" cm="1">
        <f t="array" ref="BC207">SUBSTITUTE(SUBSTITUTE(_xlfn.SWITCH(AR207,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AR207), ".lo", ),"MNU_", "-MNU_")</f>
        <v>ITM_o</v>
      </c>
      <c r="BD207" s="196" t="str" cm="1">
        <f t="array" ref="BD207">SUBSTITUTE(SUBSTITUTE(_xlfn.SWITCH(AS207,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AS207), ".lo", ),"MNU_", "-MNU_")</f>
        <v>ITM_7</v>
      </c>
      <c r="BE207" s="196" t="str" cm="1">
        <f t="array" ref="BE207">SUBSTITUTE(SUBSTITUTE(_xlfn.SWITCH(AT207,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AT207), ".lo", ),"MNU_", "-MNU_")</f>
        <v>ITM_7</v>
      </c>
      <c r="BG207" s="82"/>
      <c r="BI207" s="13" t="str">
        <f t="shared" si="76"/>
        <v xml:space="preserve">  {52,                  ITM_7,                -MNU_EQN,             -MNU_HOME,            ITM_7,                ITM_O,                ITM_o,                ITM_7,                ITM_7               },</v>
      </c>
    </row>
    <row r="208" spans="24:61" ht="21">
      <c r="X208" s="174" t="str">
        <f t="shared" si="66"/>
        <v>V47</v>
      </c>
      <c r="Y208" s="148">
        <v>5</v>
      </c>
      <c r="Z208" s="148">
        <v>3</v>
      </c>
      <c r="AA208" s="151" t="str">
        <f t="shared" si="67"/>
        <v>V47.53</v>
      </c>
      <c r="AB208" s="156">
        <v>8</v>
      </c>
      <c r="AC208" s="157" t="s">
        <v>105</v>
      </c>
      <c r="AD208" s="158" t="s">
        <v>113</v>
      </c>
      <c r="AE208" s="3"/>
      <c r="AF208" s="51" t="s">
        <v>48</v>
      </c>
      <c r="AG208" s="85" t="b">
        <f t="shared" si="77"/>
        <v>1</v>
      </c>
      <c r="AH208" s="91" t="str">
        <f t="shared" si="68"/>
        <v>p</v>
      </c>
      <c r="AI208" s="92">
        <f t="shared" si="69"/>
        <v>8</v>
      </c>
      <c r="AJ208" s="93">
        <f t="shared" si="70"/>
        <v>8</v>
      </c>
      <c r="AK208" s="6"/>
      <c r="AL208" s="8" t="str">
        <f t="shared" si="71"/>
        <v>{53</v>
      </c>
      <c r="AM208" s="29" t="str">
        <f t="shared" si="72"/>
        <v>ITM_8</v>
      </c>
      <c r="AN208" s="29" t="str">
        <f t="shared" si="73"/>
        <v>MNU_ADV</v>
      </c>
      <c r="AO208" s="29" t="str">
        <f t="shared" si="74"/>
        <v>MNU_FIN</v>
      </c>
      <c r="AP208" s="48" t="str">
        <f>IF(NOT(ISNA(MATCH(AM208,Lookups!E:E,))),VLOOKUP(AM208,Lookups!E:F,2,0),
IF(NOT(ISNA(MATCH(AN208,Lookups!E:E,))),VLOOKUP(AN208,Lookups!E:F,2,0),
IF(NOT(ISNA(MATCH(AO208,Lookups!E:E,))),VLOOKUP(AO208,Lookups!E:F,2,0),"ITM_NULL")))</f>
        <v>ITM_8</v>
      </c>
      <c r="AQ208" s="30" t="str">
        <f t="shared" si="75"/>
        <v>ITM_P</v>
      </c>
      <c r="AR208" s="113" t="s">
        <v>367</v>
      </c>
      <c r="AS208" s="114" t="s">
        <v>237</v>
      </c>
      <c r="AT208" s="117" t="s">
        <v>237</v>
      </c>
      <c r="AW208" s="14" t="str">
        <f t="shared" si="78"/>
        <v>{53</v>
      </c>
      <c r="AX208" s="196" t="str" cm="1">
        <f t="array" ref="AX208">SUBSTITUTE(SUBSTITUTE(_xlfn.SWITCH(AM208,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AM208), ".lo", ),"MNU_", "-MNU_")</f>
        <v>ITM_8</v>
      </c>
      <c r="AY208" s="196" t="str" cm="1">
        <f t="array" ref="AY208">SUBSTITUTE(SUBSTITUTE(_xlfn.SWITCH(AN208,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AN208), ".lo", ),"MNU_", "-MNU_")</f>
        <v>-MNU_ADV</v>
      </c>
      <c r="AZ208" s="196" t="str" cm="1">
        <f t="array" ref="AZ208">SUBSTITUTE(SUBSTITUTE(_xlfn.SWITCH(AO208,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AO208), ".lo", ),"MNU_", "-MNU_")</f>
        <v>-MNU_FIN</v>
      </c>
      <c r="BA208" s="215" t="str" cm="1">
        <f t="array" ref="BA208">SUBSTITUTE(SUBSTITUTE(_xlfn.SWITCH(AP208,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AP208), ".lo", ),"MNU_", "-MNU_")</f>
        <v>ITM_8</v>
      </c>
      <c r="BB208" s="196" t="str" cm="1">
        <f t="array" ref="BB208">SUBSTITUTE(SUBSTITUTE(_xlfn.SWITCH(AQ208,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AQ208), ".lo", ),"MNU_", "-MNU_")</f>
        <v>ITM_P</v>
      </c>
      <c r="BC208" s="196" t="str" cm="1">
        <f t="array" ref="BC208">SUBSTITUTE(SUBSTITUTE(_xlfn.SWITCH(AR208,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AR208), ".lo", ),"MNU_", "-MNU_")</f>
        <v>ITM_p</v>
      </c>
      <c r="BD208" s="196" t="str" cm="1">
        <f t="array" ref="BD208">SUBSTITUTE(SUBSTITUTE(_xlfn.SWITCH(AS208,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AS208), ".lo", ),"MNU_", "-MNU_")</f>
        <v>ITM_8</v>
      </c>
      <c r="BE208" s="196" t="str" cm="1">
        <f t="array" ref="BE208">SUBSTITUTE(SUBSTITUTE(_xlfn.SWITCH(AT208,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AT208), ".lo", ),"MNU_", "-MNU_")</f>
        <v>ITM_8</v>
      </c>
      <c r="BG208" s="82"/>
      <c r="BI208" s="13" t="str">
        <f t="shared" si="76"/>
        <v xml:space="preserve">  {53,                  ITM_8,                -MNU_ADV,             -MNU_FIN,             ITM_8,                ITM_P,                ITM_p,                ITM_8,                ITM_8               },</v>
      </c>
    </row>
    <row r="209" spans="24:61" ht="21">
      <c r="X209" s="174" t="str">
        <f t="shared" si="66"/>
        <v>V47</v>
      </c>
      <c r="Y209" s="148">
        <v>5</v>
      </c>
      <c r="Z209" s="148">
        <v>4</v>
      </c>
      <c r="AA209" s="151" t="str">
        <f t="shared" si="67"/>
        <v>V47.54</v>
      </c>
      <c r="AB209" s="156">
        <v>9</v>
      </c>
      <c r="AC209" s="157" t="s">
        <v>106</v>
      </c>
      <c r="AD209" s="158" t="s">
        <v>117</v>
      </c>
      <c r="AE209" s="3"/>
      <c r="AF209" s="51" t="s">
        <v>49</v>
      </c>
      <c r="AG209" s="85" t="b">
        <f t="shared" si="77"/>
        <v>1</v>
      </c>
      <c r="AH209" s="91" t="str">
        <f t="shared" si="68"/>
        <v>q</v>
      </c>
      <c r="AI209" s="92">
        <f t="shared" si="69"/>
        <v>9</v>
      </c>
      <c r="AJ209" s="93">
        <f t="shared" si="70"/>
        <v>9</v>
      </c>
      <c r="AK209" s="6"/>
      <c r="AL209" s="8" t="str">
        <f t="shared" si="71"/>
        <v>{54</v>
      </c>
      <c r="AM209" s="29" t="str">
        <f t="shared" si="72"/>
        <v>ITM_9</v>
      </c>
      <c r="AN209" s="29" t="str">
        <f t="shared" si="73"/>
        <v>MNU_MATX</v>
      </c>
      <c r="AO209" s="29" t="str">
        <f t="shared" si="74"/>
        <v>MNU_XFN</v>
      </c>
      <c r="AP209" s="48" t="str">
        <f>IF(NOT(ISNA(MATCH(AM209,Lookups!E:E,))),VLOOKUP(AM209,Lookups!E:F,2,0),
IF(NOT(ISNA(MATCH(AN209,Lookups!E:E,))),VLOOKUP(AN209,Lookups!E:F,2,0),
IF(NOT(ISNA(MATCH(AO209,Lookups!E:E,))),VLOOKUP(AO209,Lookups!E:F,2,0),"ITM_NULL")))</f>
        <v>ITM_9</v>
      </c>
      <c r="AQ209" s="30" t="str">
        <f t="shared" si="75"/>
        <v>ITM_Q</v>
      </c>
      <c r="AR209" s="113" t="s">
        <v>368</v>
      </c>
      <c r="AS209" s="114" t="s">
        <v>239</v>
      </c>
      <c r="AT209" s="117" t="s">
        <v>239</v>
      </c>
      <c r="AW209" s="14" t="str">
        <f t="shared" si="78"/>
        <v>{54</v>
      </c>
      <c r="AX209" s="196" t="str" cm="1">
        <f t="array" ref="AX209">SUBSTITUTE(SUBSTITUTE(_xlfn.SWITCH(AM209,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AM209), ".lo", ),"MNU_", "-MNU_")</f>
        <v>ITM_9</v>
      </c>
      <c r="AY209" s="196" t="str" cm="1">
        <f t="array" ref="AY209">SUBSTITUTE(SUBSTITUTE(_xlfn.SWITCH(AN209,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AN209), ".lo", ),"MNU_", "-MNU_")</f>
        <v>-MNU_MATX</v>
      </c>
      <c r="AZ209" s="196" t="str" cm="1">
        <f t="array" ref="AZ209">SUBSTITUTE(SUBSTITUTE(_xlfn.SWITCH(AO209,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AO209), ".lo", ),"MNU_", "-MNU_")</f>
        <v>-MNU_XFN</v>
      </c>
      <c r="BA209" s="215" t="str" cm="1">
        <f t="array" ref="BA209">SUBSTITUTE(SUBSTITUTE(_xlfn.SWITCH(AP209,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AP209), ".lo", ),"MNU_", "-MNU_")</f>
        <v>ITM_9</v>
      </c>
      <c r="BB209" s="196" t="str" cm="1">
        <f t="array" ref="BB209">SUBSTITUTE(SUBSTITUTE(_xlfn.SWITCH(AQ209,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AQ209), ".lo", ),"MNU_", "-MNU_")</f>
        <v>ITM_Q</v>
      </c>
      <c r="BC209" s="196" t="str" cm="1">
        <f t="array" ref="BC209">SUBSTITUTE(SUBSTITUTE(_xlfn.SWITCH(AR209,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AR209), ".lo", ),"MNU_", "-MNU_")</f>
        <v>ITM_q</v>
      </c>
      <c r="BD209" s="196" t="str" cm="1">
        <f t="array" ref="BD209">SUBSTITUTE(SUBSTITUTE(_xlfn.SWITCH(AS209,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AS209), ".lo", ),"MNU_", "-MNU_")</f>
        <v>ITM_9</v>
      </c>
      <c r="BE209" s="196" t="str" cm="1">
        <f t="array" ref="BE209">SUBSTITUTE(SUBSTITUTE(_xlfn.SWITCH(AT209,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AT209), ".lo", ),"MNU_", "-MNU_")</f>
        <v>ITM_9</v>
      </c>
      <c r="BG209" s="82"/>
      <c r="BI209" s="13" t="str">
        <f t="shared" si="76"/>
        <v xml:space="preserve">  {54,                  ITM_9,                -MNU_MATX,            -MNU_XFN,             ITM_9,                ITM_Q,                ITM_q,                ITM_9,                ITM_9               },</v>
      </c>
    </row>
    <row r="210" spans="24:61" ht="21">
      <c r="X210" s="174" t="str">
        <f t="shared" si="66"/>
        <v>V47</v>
      </c>
      <c r="Y210" s="148">
        <v>5</v>
      </c>
      <c r="Z210" s="148">
        <v>5</v>
      </c>
      <c r="AA210" s="151" t="str">
        <f t="shared" si="67"/>
        <v>V47.55</v>
      </c>
      <c r="AB210" s="156" t="s">
        <v>6</v>
      </c>
      <c r="AC210" s="157" t="s">
        <v>445</v>
      </c>
      <c r="AD210" s="158" t="s">
        <v>81</v>
      </c>
      <c r="AE210" s="3"/>
      <c r="AF210" s="51" t="s">
        <v>50</v>
      </c>
      <c r="AG210" s="85" t="b">
        <f t="shared" si="77"/>
        <v>1</v>
      </c>
      <c r="AH210" s="91" t="str">
        <f t="shared" si="68"/>
        <v>r</v>
      </c>
      <c r="AI210" s="92" t="str">
        <f t="shared" si="69"/>
        <v>alpha</v>
      </c>
      <c r="AJ210" s="93" t="str">
        <f t="shared" si="70"/>
        <v>[ alpha (TAM) ]</v>
      </c>
      <c r="AK210" s="6"/>
      <c r="AL210" s="8" t="str">
        <f t="shared" si="71"/>
        <v>{55</v>
      </c>
      <c r="AM210" s="29" t="str">
        <f t="shared" si="72"/>
        <v>ITM_XEQ</v>
      </c>
      <c r="AN210" s="29" t="str">
        <f t="shared" si="73"/>
        <v>ITM_AIM</v>
      </c>
      <c r="AO210" s="29" t="str">
        <f t="shared" si="74"/>
        <v>ITM_USERMODE</v>
      </c>
      <c r="AP210" s="48" t="str">
        <f>IF(NOT(ISNA(MATCH(AM210,Lookups!E:E,))),VLOOKUP(AM210,Lookups!E:F,2,0),
IF(NOT(ISNA(MATCH(AN210,Lookups!E:E,))),VLOOKUP(AN210,Lookups!E:F,2,0),
IF(NOT(ISNA(MATCH(AO210,Lookups!E:E,))),VLOOKUP(AO210,Lookups!E:F,2,0),"ITM_NULL")))</f>
        <v>ITM_NULL</v>
      </c>
      <c r="AQ210" s="30" t="str">
        <f t="shared" si="75"/>
        <v>ITM_R</v>
      </c>
      <c r="AR210" s="113" t="s">
        <v>369</v>
      </c>
      <c r="AS210" s="114" t="s">
        <v>427</v>
      </c>
      <c r="AT210" s="117" t="s">
        <v>459</v>
      </c>
      <c r="AW210" s="14" t="str">
        <f t="shared" si="78"/>
        <v>{55</v>
      </c>
      <c r="AX210" s="196" t="str" cm="1">
        <f t="array" ref="AX210">SUBSTITUTE(SUBSTITUTE(_xlfn.SWITCH(AM210,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AM210), ".lo", ),"MNU_", "-MNU_")</f>
        <v>ITM_XEQ</v>
      </c>
      <c r="AY210" s="196" t="str" cm="1">
        <f t="array" ref="AY210">SUBSTITUTE(SUBSTITUTE(_xlfn.SWITCH(AN210,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AN210), ".lo", ),"MNU_", "-MNU_")</f>
        <v>ITM_AIM</v>
      </c>
      <c r="AZ210" s="196" t="str" cm="1">
        <f t="array" ref="AZ210">SUBSTITUTE(SUBSTITUTE(_xlfn.SWITCH(AO210,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AO210), ".lo", ),"MNU_", "-MNU_")</f>
        <v>ITM_USERMODE</v>
      </c>
      <c r="BA210" s="215" t="str" cm="1">
        <f t="array" ref="BA210">SUBSTITUTE(SUBSTITUTE(_xlfn.SWITCH(AP210,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AP210), ".lo", ),"MNU_", "-MNU_")</f>
        <v>ITM_NULL</v>
      </c>
      <c r="BB210" s="196" t="str" cm="1">
        <f t="array" ref="BB210">SUBSTITUTE(SUBSTITUTE(_xlfn.SWITCH(AQ210,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AQ210), ".lo", ),"MNU_", "-MNU_")</f>
        <v>ITM_R</v>
      </c>
      <c r="BC210" s="196" t="str" cm="1">
        <f t="array" ref="BC210">SUBSTITUTE(SUBSTITUTE(_xlfn.SWITCH(AR210,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AR210), ".lo", ),"MNU_", "-MNU_")</f>
        <v>ITM_r</v>
      </c>
      <c r="BD210" s="196" t="str" cm="1">
        <f t="array" ref="BD210">SUBSTITUTE(SUBSTITUTE(_xlfn.SWITCH(AS210,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AS210), ".lo", ),"MNU_", "-MNU_")</f>
        <v>ITM_alpha</v>
      </c>
      <c r="BE210" s="196" t="str" cm="1">
        <f t="array" ref="BE210">SUBSTITUTE(SUBSTITUTE(_xlfn.SWITCH(AT210,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AT210), ".lo", ),"MNU_", "-MNU_")</f>
        <v>ITM_alpha</v>
      </c>
      <c r="BG210" s="82"/>
      <c r="BI210" s="13" t="str">
        <f t="shared" si="76"/>
        <v xml:space="preserve">  {55,                  ITM_XEQ,              ITM_AIM,              ITM_USERMODE,         ITM_NULL,             ITM_R,                ITM_r,                ITM_alpha,            ITM_alpha           },</v>
      </c>
    </row>
    <row r="211" spans="24:61" ht="21">
      <c r="X211" s="174" t="str">
        <f t="shared" si="66"/>
        <v>V47</v>
      </c>
      <c r="Y211" s="145">
        <v>6</v>
      </c>
      <c r="Z211" s="145">
        <v>1</v>
      </c>
      <c r="AA211" s="151" t="str">
        <f t="shared" si="67"/>
        <v>V47.61</v>
      </c>
      <c r="AB211" s="156" t="s">
        <v>1</v>
      </c>
      <c r="AC211" s="157" t="s">
        <v>111</v>
      </c>
      <c r="AD211" s="158" t="s">
        <v>122</v>
      </c>
      <c r="AE211" s="3"/>
      <c r="AF211" s="51" t="s">
        <v>51</v>
      </c>
      <c r="AG211" s="85" t="b">
        <f t="shared" si="77"/>
        <v>1</v>
      </c>
      <c r="AH211" s="91" t="str">
        <f t="shared" si="68"/>
        <v>s</v>
      </c>
      <c r="AI211" s="92" t="str">
        <f t="shared" si="69"/>
        <v>+</v>
      </c>
      <c r="AJ211" s="93" t="str">
        <f t="shared" si="70"/>
        <v>+</v>
      </c>
      <c r="AK211" s="6"/>
      <c r="AL211" s="8" t="str">
        <f t="shared" si="71"/>
        <v>{61</v>
      </c>
      <c r="AM211" s="29" t="str">
        <f t="shared" si="72"/>
        <v>ITM_ADD</v>
      </c>
      <c r="AN211" s="29" t="str">
        <f t="shared" si="73"/>
        <v>MNU_PROB</v>
      </c>
      <c r="AO211" s="29" t="str">
        <f t="shared" si="74"/>
        <v>MNU_INTS</v>
      </c>
      <c r="AP211" s="48" t="str">
        <f>IF(NOT(ISNA(MATCH(AM211,Lookups!E:E,))),VLOOKUP(AM211,Lookups!E:F,2,0),
IF(NOT(ISNA(MATCH(AN211,Lookups!E:E,))),VLOOKUP(AN211,Lookups!E:F,2,0),
IF(NOT(ISNA(MATCH(AO211,Lookups!E:E,))),VLOOKUP(AO211,Lookups!E:F,2,0),"ITM_NULL")))</f>
        <v>ITM_PLUS</v>
      </c>
      <c r="AQ211" s="30" t="str">
        <f t="shared" si="75"/>
        <v>ITM_S</v>
      </c>
      <c r="AR211" s="113" t="s">
        <v>370</v>
      </c>
      <c r="AS211" s="114" t="s">
        <v>285</v>
      </c>
      <c r="AT211" s="117" t="s">
        <v>284</v>
      </c>
      <c r="AW211" s="14" t="str">
        <f t="shared" si="78"/>
        <v>{61</v>
      </c>
      <c r="AX211" s="196" t="str" cm="1">
        <f t="array" ref="AX211">SUBSTITUTE(SUBSTITUTE(_xlfn.SWITCH(AM211,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AM211), ".lo", ),"MNU_", "-MNU_")</f>
        <v>ITM_ADD</v>
      </c>
      <c r="AY211" s="196" t="str" cm="1">
        <f t="array" ref="AY211">SUBSTITUTE(SUBSTITUTE(_xlfn.SWITCH(AN211,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AN211), ".lo", ),"MNU_", "-MNU_")</f>
        <v>-MNU_PROB</v>
      </c>
      <c r="AZ211" s="196" t="str" cm="1">
        <f t="array" ref="AZ211">SUBSTITUTE(SUBSTITUTE(_xlfn.SWITCH(AO211,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AO211), ".lo", ),"MNU_", "-MNU_")</f>
        <v>-MNU_INTS</v>
      </c>
      <c r="BA211" s="215" t="str" cm="1">
        <f t="array" ref="BA211">SUBSTITUTE(SUBSTITUTE(_xlfn.SWITCH(AP211,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AP211), ".lo", ),"MNU_", "-MNU_")</f>
        <v>ITM_PLUS</v>
      </c>
      <c r="BB211" s="196" t="str" cm="1">
        <f t="array" ref="BB211">SUBSTITUTE(SUBSTITUTE(_xlfn.SWITCH(AQ211,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AQ211), ".lo", ),"MNU_", "-MNU_")</f>
        <v>ITM_S</v>
      </c>
      <c r="BC211" s="196" t="str" cm="1">
        <f t="array" ref="BC211">SUBSTITUTE(SUBSTITUTE(_xlfn.SWITCH(AR211,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AR211), ".lo", ),"MNU_", "-MNU_")</f>
        <v>ITM_s</v>
      </c>
      <c r="BD211" s="196" t="str" cm="1">
        <f t="array" ref="BD211">SUBSTITUTE(SUBSTITUTE(_xlfn.SWITCH(AS211,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AS211), ".lo", ),"MNU_", "-MNU_")</f>
        <v>ITM_PLUS</v>
      </c>
      <c r="BE211" s="196" t="str" cm="1">
        <f t="array" ref="BE211">SUBSTITUTE(SUBSTITUTE(_xlfn.SWITCH(AT211,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AT211), ".lo", ),"MNU_", "-MNU_")</f>
        <v>ITM_ADD</v>
      </c>
      <c r="BG211" s="82"/>
      <c r="BI211" s="13" t="str">
        <f t="shared" si="76"/>
        <v xml:space="preserve">  {61,                  ITM_ADD,              -MNU_PROB,            -MNU_INTS,            ITM_PLUS,             ITM_S,                ITM_s,                ITM_PLUS,             ITM_ADD             },</v>
      </c>
    </row>
    <row r="212" spans="24:61" ht="21">
      <c r="X212" s="174" t="str">
        <f t="shared" si="66"/>
        <v>V47</v>
      </c>
      <c r="Y212" s="148">
        <v>6</v>
      </c>
      <c r="Z212" s="148">
        <v>2</v>
      </c>
      <c r="AA212" s="151" t="str">
        <f t="shared" si="67"/>
        <v>V47.62</v>
      </c>
      <c r="AB212" s="156">
        <v>4</v>
      </c>
      <c r="AC212" s="157" t="s">
        <v>108</v>
      </c>
      <c r="AD212" s="158" t="s">
        <v>121</v>
      </c>
      <c r="AE212" s="3"/>
      <c r="AF212" s="51" t="s">
        <v>52</v>
      </c>
      <c r="AG212" s="85" t="b">
        <f t="shared" si="77"/>
        <v>1</v>
      </c>
      <c r="AH212" s="91" t="str">
        <f t="shared" si="68"/>
        <v>t</v>
      </c>
      <c r="AI212" s="92">
        <f t="shared" si="69"/>
        <v>4</v>
      </c>
      <c r="AJ212" s="93">
        <f t="shared" si="70"/>
        <v>4</v>
      </c>
      <c r="AK212" s="6"/>
      <c r="AL212" s="8" t="str">
        <f t="shared" si="71"/>
        <v>{62</v>
      </c>
      <c r="AM212" s="29" t="str">
        <f t="shared" si="72"/>
        <v>ITM_4</v>
      </c>
      <c r="AN212" s="29" t="str">
        <f t="shared" si="73"/>
        <v>MNU_BASE</v>
      </c>
      <c r="AO212" s="29" t="str">
        <f t="shared" si="74"/>
        <v>MNU_BITS</v>
      </c>
      <c r="AP212" s="48" t="str">
        <f>IF(NOT(ISNA(MATCH(AM212,Lookups!E:E,))),VLOOKUP(AM212,Lookups!E:F,2,0),
IF(NOT(ISNA(MATCH(AN212,Lookups!E:E,))),VLOOKUP(AN212,Lookups!E:F,2,0),
IF(NOT(ISNA(MATCH(AO212,Lookups!E:E,))),VLOOKUP(AO212,Lookups!E:F,2,0),"ITM_NULL")))</f>
        <v>ITM_4</v>
      </c>
      <c r="AQ212" s="30" t="str">
        <f t="shared" si="75"/>
        <v>ITM_T</v>
      </c>
      <c r="AR212" s="113" t="s">
        <v>371</v>
      </c>
      <c r="AS212" s="114" t="s">
        <v>249</v>
      </c>
      <c r="AT212" s="117" t="s">
        <v>249</v>
      </c>
      <c r="AW212" s="14" t="str">
        <f t="shared" si="78"/>
        <v>{62</v>
      </c>
      <c r="AX212" s="196" t="str" cm="1">
        <f t="array" ref="AX212">SUBSTITUTE(SUBSTITUTE(_xlfn.SWITCH(AM212,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AM212), ".lo", ),"MNU_", "-MNU_")</f>
        <v>ITM_4</v>
      </c>
      <c r="AY212" s="196" t="str" cm="1">
        <f t="array" ref="AY212">SUBSTITUTE(SUBSTITUTE(_xlfn.SWITCH(AN212,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AN212), ".lo", ),"MNU_", "-MNU_")</f>
        <v>-MNU_BASE</v>
      </c>
      <c r="AZ212" s="196" t="str" cm="1">
        <f t="array" ref="AZ212">SUBSTITUTE(SUBSTITUTE(_xlfn.SWITCH(AO212,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AO212), ".lo", ),"MNU_", "-MNU_")</f>
        <v>-MNU_BITS</v>
      </c>
      <c r="BA212" s="215" t="str" cm="1">
        <f t="array" ref="BA212">SUBSTITUTE(SUBSTITUTE(_xlfn.SWITCH(AP212,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AP212), ".lo", ),"MNU_", "-MNU_")</f>
        <v>ITM_4</v>
      </c>
      <c r="BB212" s="196" t="str" cm="1">
        <f t="array" ref="BB212">SUBSTITUTE(SUBSTITUTE(_xlfn.SWITCH(AQ212,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AQ212), ".lo", ),"MNU_", "-MNU_")</f>
        <v>ITM_T</v>
      </c>
      <c r="BC212" s="196" t="str" cm="1">
        <f t="array" ref="BC212">SUBSTITUTE(SUBSTITUTE(_xlfn.SWITCH(AR212,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AR212), ".lo", ),"MNU_", "-MNU_")</f>
        <v>ITM_t</v>
      </c>
      <c r="BD212" s="196" t="str" cm="1">
        <f t="array" ref="BD212">SUBSTITUTE(SUBSTITUTE(_xlfn.SWITCH(AS212,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AS212), ".lo", ),"MNU_", "-MNU_")</f>
        <v>ITM_4</v>
      </c>
      <c r="BE212" s="196" t="str" cm="1">
        <f t="array" ref="BE212">SUBSTITUTE(SUBSTITUTE(_xlfn.SWITCH(AT212,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AT212), ".lo", ),"MNU_", "-MNU_")</f>
        <v>ITM_4</v>
      </c>
      <c r="BG212" s="82"/>
      <c r="BI212" s="13" t="str">
        <f t="shared" si="76"/>
        <v xml:space="preserve">  {62,                  ITM_4,                -MNU_BASE,            -MNU_BITS,            ITM_4,                ITM_T,                ITM_t,                ITM_4,                ITM_4               },</v>
      </c>
    </row>
    <row r="213" spans="24:61" ht="21">
      <c r="X213" s="174" t="str">
        <f t="shared" si="66"/>
        <v>V47</v>
      </c>
      <c r="Y213" s="148">
        <v>6</v>
      </c>
      <c r="Z213" s="148">
        <v>3</v>
      </c>
      <c r="AA213" s="151" t="str">
        <f t="shared" si="67"/>
        <v>V47.63</v>
      </c>
      <c r="AB213" s="156">
        <v>5</v>
      </c>
      <c r="AC213" s="157" t="s">
        <v>109</v>
      </c>
      <c r="AD213" s="158" t="s">
        <v>119</v>
      </c>
      <c r="AE213" s="3"/>
      <c r="AF213" s="51" t="s">
        <v>53</v>
      </c>
      <c r="AG213" s="85" t="b">
        <f t="shared" si="77"/>
        <v>1</v>
      </c>
      <c r="AH213" s="91" t="str">
        <f t="shared" si="68"/>
        <v>u</v>
      </c>
      <c r="AI213" s="92">
        <f t="shared" si="69"/>
        <v>5</v>
      </c>
      <c r="AJ213" s="93">
        <f t="shared" si="70"/>
        <v>5</v>
      </c>
      <c r="AK213" s="6"/>
      <c r="AL213" s="8" t="str">
        <f t="shared" si="71"/>
        <v>{63</v>
      </c>
      <c r="AM213" s="29" t="str">
        <f t="shared" si="72"/>
        <v>ITM_5</v>
      </c>
      <c r="AN213" s="29" t="str">
        <f t="shared" si="73"/>
        <v>MNU_UNITCONV</v>
      </c>
      <c r="AO213" s="29" t="str">
        <f t="shared" si="74"/>
        <v>MNU_CLK</v>
      </c>
      <c r="AP213" s="48" t="str">
        <f>IF(NOT(ISNA(MATCH(AM213,Lookups!E:E,))),VLOOKUP(AM213,Lookups!E:F,2,0),
IF(NOT(ISNA(MATCH(AN213,Lookups!E:E,))),VLOOKUP(AN213,Lookups!E:F,2,0),
IF(NOT(ISNA(MATCH(AO213,Lookups!E:E,))),VLOOKUP(AO213,Lookups!E:F,2,0),"ITM_NULL")))</f>
        <v>ITM_5</v>
      </c>
      <c r="AQ213" s="30" t="str">
        <f t="shared" si="75"/>
        <v>ITM_U</v>
      </c>
      <c r="AR213" s="113" t="s">
        <v>372</v>
      </c>
      <c r="AS213" s="114" t="s">
        <v>251</v>
      </c>
      <c r="AT213" s="117" t="s">
        <v>251</v>
      </c>
      <c r="AW213" s="14" t="str">
        <f t="shared" si="78"/>
        <v>{63</v>
      </c>
      <c r="AX213" s="196" t="str" cm="1">
        <f t="array" ref="AX213">SUBSTITUTE(SUBSTITUTE(_xlfn.SWITCH(AM213,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AM213), ".lo", ),"MNU_", "-MNU_")</f>
        <v>ITM_5</v>
      </c>
      <c r="AY213" s="196" t="str" cm="1">
        <f t="array" ref="AY213">SUBSTITUTE(SUBSTITUTE(_xlfn.SWITCH(AN213,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AN213), ".lo", ),"MNU_", "-MNU_")</f>
        <v>-MNU_UNITCONV</v>
      </c>
      <c r="AZ213" s="196" t="str" cm="1">
        <f t="array" ref="AZ213">SUBSTITUTE(SUBSTITUTE(_xlfn.SWITCH(AO213,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AO213), ".lo", ),"MNU_", "-MNU_")</f>
        <v>-MNU_CLK</v>
      </c>
      <c r="BA213" s="215" t="str" cm="1">
        <f t="array" ref="BA213">SUBSTITUTE(SUBSTITUTE(_xlfn.SWITCH(AP213,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AP213), ".lo", ),"MNU_", "-MNU_")</f>
        <v>ITM_5</v>
      </c>
      <c r="BB213" s="196" t="str" cm="1">
        <f t="array" ref="BB213">SUBSTITUTE(SUBSTITUTE(_xlfn.SWITCH(AQ213,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AQ213), ".lo", ),"MNU_", "-MNU_")</f>
        <v>ITM_U</v>
      </c>
      <c r="BC213" s="196" t="str" cm="1">
        <f t="array" ref="BC213">SUBSTITUTE(SUBSTITUTE(_xlfn.SWITCH(AR213,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AR213), ".lo", ),"MNU_", "-MNU_")</f>
        <v>ITM_u</v>
      </c>
      <c r="BD213" s="196" t="str" cm="1">
        <f t="array" ref="BD213">SUBSTITUTE(SUBSTITUTE(_xlfn.SWITCH(AS213,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AS213), ".lo", ),"MNU_", "-MNU_")</f>
        <v>ITM_5</v>
      </c>
      <c r="BE213" s="196" t="str" cm="1">
        <f t="array" ref="BE213">SUBSTITUTE(SUBSTITUTE(_xlfn.SWITCH(AT213,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AT213), ".lo", ),"MNU_", "-MNU_")</f>
        <v>ITM_5</v>
      </c>
      <c r="BG213" s="82"/>
      <c r="BI213" s="13" t="str">
        <f t="shared" si="76"/>
        <v xml:space="preserve">  {63,                  ITM_5,                -MNU_UNITCONV,        -MNU_CLK,             ITM_5,                ITM_U,                ITM_u,                ITM_5,                ITM_5               },</v>
      </c>
    </row>
    <row r="214" spans="24:61" ht="21">
      <c r="X214" s="174" t="str">
        <f t="shared" si="66"/>
        <v>V47</v>
      </c>
      <c r="Y214" s="148">
        <v>6</v>
      </c>
      <c r="Z214" s="148">
        <v>4</v>
      </c>
      <c r="AA214" s="151" t="str">
        <f t="shared" si="67"/>
        <v>V47.64</v>
      </c>
      <c r="AB214" s="156">
        <v>6</v>
      </c>
      <c r="AC214" s="157" t="s">
        <v>110</v>
      </c>
      <c r="AD214" s="158" t="s">
        <v>334</v>
      </c>
      <c r="AE214" s="3"/>
      <c r="AF214" s="51" t="s">
        <v>54</v>
      </c>
      <c r="AG214" s="85" t="b">
        <f t="shared" si="77"/>
        <v>1</v>
      </c>
      <c r="AH214" s="91" t="str">
        <f t="shared" si="68"/>
        <v>v</v>
      </c>
      <c r="AI214" s="92">
        <f t="shared" si="69"/>
        <v>6</v>
      </c>
      <c r="AJ214" s="93">
        <f t="shared" si="70"/>
        <v>6</v>
      </c>
      <c r="AK214" s="6"/>
      <c r="AL214" s="8" t="str">
        <f t="shared" si="71"/>
        <v>{64</v>
      </c>
      <c r="AM214" s="29" t="str">
        <f t="shared" si="72"/>
        <v>ITM_6</v>
      </c>
      <c r="AN214" s="29" t="str">
        <f t="shared" si="73"/>
        <v>MNU_FLAGS</v>
      </c>
      <c r="AO214" s="29" t="str">
        <f t="shared" si="74"/>
        <v>MNU_PARTS</v>
      </c>
      <c r="AP214" s="48" t="str">
        <f>IF(NOT(ISNA(MATCH(AM214,Lookups!E:E,))),VLOOKUP(AM214,Lookups!E:F,2,0),
IF(NOT(ISNA(MATCH(AN214,Lookups!E:E,))),VLOOKUP(AN214,Lookups!E:F,2,0),
IF(NOT(ISNA(MATCH(AO214,Lookups!E:E,))),VLOOKUP(AO214,Lookups!E:F,2,0),"ITM_NULL")))</f>
        <v>ITM_6</v>
      </c>
      <c r="AQ214" s="30" t="str">
        <f t="shared" si="75"/>
        <v>ITM_V</v>
      </c>
      <c r="AR214" s="113" t="s">
        <v>373</v>
      </c>
      <c r="AS214" s="114" t="s">
        <v>253</v>
      </c>
      <c r="AT214" s="117" t="s">
        <v>253</v>
      </c>
      <c r="AW214" s="14" t="str">
        <f t="shared" si="78"/>
        <v>{64</v>
      </c>
      <c r="AX214" s="196" t="str" cm="1">
        <f t="array" ref="AX214">SUBSTITUTE(SUBSTITUTE(_xlfn.SWITCH(AM214,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AM214), ".lo", ),"MNU_", "-MNU_")</f>
        <v>ITM_6</v>
      </c>
      <c r="AY214" s="196" t="str" cm="1">
        <f t="array" ref="AY214">SUBSTITUTE(SUBSTITUTE(_xlfn.SWITCH(AN214,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AN214), ".lo", ),"MNU_", "-MNU_")</f>
        <v>-MNU_FLAGS</v>
      </c>
      <c r="AZ214" s="196" t="str" cm="1">
        <f t="array" ref="AZ214">SUBSTITUTE(SUBSTITUTE(_xlfn.SWITCH(AO214,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AO214), ".lo", ),"MNU_", "-MNU_")</f>
        <v>-MNU_PARTS</v>
      </c>
      <c r="BA214" s="215" t="str" cm="1">
        <f t="array" ref="BA214">SUBSTITUTE(SUBSTITUTE(_xlfn.SWITCH(AP214,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AP214), ".lo", ),"MNU_", "-MNU_")</f>
        <v>ITM_6</v>
      </c>
      <c r="BB214" s="196" t="str" cm="1">
        <f t="array" ref="BB214">SUBSTITUTE(SUBSTITUTE(_xlfn.SWITCH(AQ214,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AQ214), ".lo", ),"MNU_", "-MNU_")</f>
        <v>ITM_V</v>
      </c>
      <c r="BC214" s="196" t="str" cm="1">
        <f t="array" ref="BC214">SUBSTITUTE(SUBSTITUTE(_xlfn.SWITCH(AR214,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AR214), ".lo", ),"MNU_", "-MNU_")</f>
        <v>ITM_v</v>
      </c>
      <c r="BD214" s="196" t="str" cm="1">
        <f t="array" ref="BD214">SUBSTITUTE(SUBSTITUTE(_xlfn.SWITCH(AS214,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AS214), ".lo", ),"MNU_", "-MNU_")</f>
        <v>ITM_6</v>
      </c>
      <c r="BE214" s="196" t="str" cm="1">
        <f t="array" ref="BE214">SUBSTITUTE(SUBSTITUTE(_xlfn.SWITCH(AT214,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AT214), ".lo", ),"MNU_", "-MNU_")</f>
        <v>ITM_6</v>
      </c>
      <c r="BG214" s="82"/>
      <c r="BI214" s="13" t="str">
        <f t="shared" si="76"/>
        <v xml:space="preserve">  {64,                  ITM_6,                -MNU_FLAGS,           -MNU_PARTS,           ITM_6,                ITM_V,                ITM_v,                ITM_6,                ITM_6               },</v>
      </c>
    </row>
    <row r="215" spans="24:61" ht="21">
      <c r="X215" s="174" t="str">
        <f t="shared" si="66"/>
        <v>V47</v>
      </c>
      <c r="Y215" s="148">
        <v>6</v>
      </c>
      <c r="Z215" s="148">
        <v>5</v>
      </c>
      <c r="AA215" s="151" t="str">
        <f t="shared" si="67"/>
        <v>V47.65</v>
      </c>
      <c r="AB215" s="156" t="s">
        <v>18</v>
      </c>
      <c r="AC215" s="157" t="s">
        <v>76</v>
      </c>
      <c r="AD215" s="158" t="s">
        <v>77</v>
      </c>
      <c r="AE215" s="3"/>
      <c r="AF215" s="51" t="s">
        <v>450</v>
      </c>
      <c r="AG215" s="85" t="b">
        <f t="shared" si="77"/>
        <v>0</v>
      </c>
      <c r="AH215" s="91" t="str">
        <f t="shared" si="68"/>
        <v>aLock^</v>
      </c>
      <c r="AI215" s="92" t="str">
        <f t="shared" si="69"/>
        <v>Super</v>
      </c>
      <c r="AJ215" s="93" t="str">
        <f t="shared" si="70"/>
        <v>Up</v>
      </c>
      <c r="AK215" s="6"/>
      <c r="AL215" s="8" t="str">
        <f t="shared" si="71"/>
        <v>{65</v>
      </c>
      <c r="AM215" s="29" t="str">
        <f t="shared" si="72"/>
        <v>ITM_UP1</v>
      </c>
      <c r="AN215" s="29" t="str">
        <f t="shared" si="73"/>
        <v>ITM_BST</v>
      </c>
      <c r="AO215" s="29" t="str">
        <f t="shared" si="74"/>
        <v>ITM_RBR</v>
      </c>
      <c r="AP215" s="48" t="str">
        <f>IF(NOT(ISNA(MATCH(AM215,Lookups!E:E,))),VLOOKUP(AM215,Lookups!E:F,2,0),
IF(NOT(ISNA(MATCH(AN215,Lookups!E:E,))),VLOOKUP(AN215,Lookups!E:F,2,0),
IF(NOT(ISNA(MATCH(AO215,Lookups!E:E,))),VLOOKUP(AO215,Lookups!E:F,2,0),"ITM_NULL")))</f>
        <v>ITM_UP1</v>
      </c>
      <c r="AQ215" s="30" t="str">
        <f t="shared" si="75"/>
        <v>ITM_T_HOME</v>
      </c>
      <c r="AR215" s="119" t="s">
        <v>233</v>
      </c>
      <c r="AS215" s="114" t="s">
        <v>440</v>
      </c>
      <c r="AT215" s="117" t="s">
        <v>230</v>
      </c>
      <c r="AW215" s="14" t="str">
        <f t="shared" si="78"/>
        <v>{65</v>
      </c>
      <c r="AX215" s="196" t="str" cm="1">
        <f t="array" ref="AX215">SUBSTITUTE(SUBSTITUTE(_xlfn.SWITCH(AM215,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AM215), ".lo", ),"MNU_", "-MNU_")</f>
        <v>ITM_UP1</v>
      </c>
      <c r="AY215" s="196" t="str" cm="1">
        <f t="array" ref="AY215">SUBSTITUTE(SUBSTITUTE(_xlfn.SWITCH(AN215,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AN215), ".lo", ),"MNU_", "-MNU_")</f>
        <v>ITM_BST</v>
      </c>
      <c r="AZ215" s="196" t="str" cm="1">
        <f t="array" ref="AZ215">SUBSTITUTE(SUBSTITUTE(_xlfn.SWITCH(AO215,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AO215), ".lo", ),"MNU_", "-MNU_")</f>
        <v>ITM_RBR</v>
      </c>
      <c r="BA215" s="215" t="str" cm="1">
        <f t="array" ref="BA215">SUBSTITUTE(SUBSTITUTE(_xlfn.SWITCH(AP215,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AP215), ".lo", ),"MNU_", "-MNU_")</f>
        <v>ITM_UP1</v>
      </c>
      <c r="BB215" s="196" t="str" cm="1">
        <f t="array" ref="BB215">SUBSTITUTE(SUBSTITUTE(_xlfn.SWITCH(AQ215,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AQ215), ".lo", ),"MNU_", "-MNU_")</f>
        <v>ITM_UP1</v>
      </c>
      <c r="BC215" s="196" t="str" cm="1">
        <f t="array" ref="BC215">SUBSTITUTE(SUBSTITUTE(_xlfn.SWITCH(AR215,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AR215), ".lo", ),"MNU_", "-MNU_")</f>
        <v>CHR_caseUP</v>
      </c>
      <c r="BD215" s="196" t="str" cm="1">
        <f t="array" ref="BD215">SUBSTITUTE(SUBSTITUTE(_xlfn.SWITCH(AS215,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AS215), ".lo", ),"MNU_", "-MNU_")</f>
        <v>ITM_UP_ARROW</v>
      </c>
      <c r="BE215" s="196" t="str" cm="1">
        <f t="array" ref="BE215">SUBSTITUTE(SUBSTITUTE(_xlfn.SWITCH(AT215,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AT215), ".lo", ),"MNU_", "-MNU_")</f>
        <v>ITM_UP1</v>
      </c>
      <c r="BG215" s="82"/>
      <c r="BI215" s="13" t="str">
        <f t="shared" si="76"/>
        <v xml:space="preserve">  {65,                  ITM_UP1,              ITM_BST,              ITM_RBR,              ITM_UP1,              ITM_UP1,              CHR_caseUP,           ITM_UP_ARROW,         ITM_UP1             },</v>
      </c>
    </row>
    <row r="216" spans="24:61" ht="21">
      <c r="X216" s="174" t="str">
        <f t="shared" si="66"/>
        <v>V47</v>
      </c>
      <c r="Y216" s="145">
        <v>7</v>
      </c>
      <c r="Z216" s="145">
        <v>1</v>
      </c>
      <c r="AA216" s="151" t="str">
        <f t="shared" si="67"/>
        <v>V47.71</v>
      </c>
      <c r="AB216" s="160" t="s">
        <v>289</v>
      </c>
      <c r="AC216" s="157" t="s">
        <v>331</v>
      </c>
      <c r="AD216" s="158" t="s">
        <v>128</v>
      </c>
      <c r="AE216" s="3"/>
      <c r="AF216" s="51" t="s">
        <v>129</v>
      </c>
      <c r="AG216" s="85" t="b">
        <f t="shared" si="77"/>
        <v>1</v>
      </c>
      <c r="AH216" s="91" t="str">
        <f t="shared" si="68"/>
        <v>w</v>
      </c>
      <c r="AI216" s="92" t="str">
        <f t="shared" si="69"/>
        <v>✕</v>
      </c>
      <c r="AJ216" s="93" t="str">
        <f t="shared" si="70"/>
        <v>✕</v>
      </c>
      <c r="AK216" s="6"/>
      <c r="AL216" s="8" t="str">
        <f t="shared" si="71"/>
        <v>{71</v>
      </c>
      <c r="AM216" s="29" t="str">
        <f t="shared" si="72"/>
        <v>ITM_MULT</v>
      </c>
      <c r="AN216" s="29" t="str">
        <f t="shared" si="73"/>
        <v>MNU_PRINT</v>
      </c>
      <c r="AO216" s="29" t="str">
        <f t="shared" si="74"/>
        <v>MNU_IO</v>
      </c>
      <c r="AP216" s="48" t="str">
        <f>IF(NOT(ISNA(MATCH(AM216,Lookups!E:E,))),VLOOKUP(AM216,Lookups!E:F,2,0),
IF(NOT(ISNA(MATCH(AN216,Lookups!E:E,))),VLOOKUP(AN216,Lookups!E:F,2,0),
IF(NOT(ISNA(MATCH(AO216,Lookups!E:E,))),VLOOKUP(AO216,Lookups!E:F,2,0),"ITM_NULL")))</f>
        <v>ITM_CROSS</v>
      </c>
      <c r="AQ216" s="30" t="str">
        <f t="shared" ref="AQ216:AQ225" si="79">VLOOKUP(AF216,labelitem,2,0)</f>
        <v>ITM_W</v>
      </c>
      <c r="AR216" s="113" t="s">
        <v>374</v>
      </c>
      <c r="AS216" s="114" t="s">
        <v>256</v>
      </c>
      <c r="AT216" s="117" t="s">
        <v>255</v>
      </c>
      <c r="AW216" s="14" t="str">
        <f t="shared" si="78"/>
        <v>{71</v>
      </c>
      <c r="AX216" s="196" t="str" cm="1">
        <f t="array" ref="AX216">SUBSTITUTE(SUBSTITUTE(_xlfn.SWITCH(AM216,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AM216), ".lo", ),"MNU_", "-MNU_")</f>
        <v>ITM_MULT</v>
      </c>
      <c r="AY216" s="196" t="str" cm="1">
        <f t="array" ref="AY216">SUBSTITUTE(SUBSTITUTE(_xlfn.SWITCH(AN216,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AN216), ".lo", ),"MNU_", "-MNU_")</f>
        <v>-MNU_PRINT</v>
      </c>
      <c r="AZ216" s="196" t="str" cm="1">
        <f t="array" ref="AZ216">SUBSTITUTE(SUBSTITUTE(_xlfn.SWITCH(AO216,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AO216), ".lo", ),"MNU_", "-MNU_")</f>
        <v>-MNU_IO</v>
      </c>
      <c r="BA216" s="215" t="str" cm="1">
        <f t="array" ref="BA216">SUBSTITUTE(SUBSTITUTE(_xlfn.SWITCH(AP216,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AP216), ".lo", ),"MNU_", "-MNU_")</f>
        <v>ITM_CROSS</v>
      </c>
      <c r="BB216" s="196" t="str" cm="1">
        <f t="array" ref="BB216">SUBSTITUTE(SUBSTITUTE(_xlfn.SWITCH(AQ216,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AQ216), ".lo", ),"MNU_", "-MNU_")</f>
        <v>ITM_W</v>
      </c>
      <c r="BC216" s="196" t="str" cm="1">
        <f t="array" ref="BC216">SUBSTITUTE(SUBSTITUTE(_xlfn.SWITCH(AR216,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AR216), ".lo", ),"MNU_", "-MNU_")</f>
        <v>ITM_w</v>
      </c>
      <c r="BD216" s="196" t="str" cm="1">
        <f t="array" ref="BD216">SUBSTITUTE(SUBSTITUTE(_xlfn.SWITCH(AS216,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AS216), ".lo", ),"MNU_", "-MNU_")</f>
        <v>ITM_CROSS</v>
      </c>
      <c r="BE216" s="196" t="str" cm="1">
        <f t="array" ref="BE216">SUBSTITUTE(SUBSTITUTE(_xlfn.SWITCH(AT216,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AT216), ".lo", ),"MNU_", "-MNU_")</f>
        <v>ITM_MULT</v>
      </c>
      <c r="BG216" s="82"/>
      <c r="BI216" s="13" t="str">
        <f t="shared" si="76"/>
        <v xml:space="preserve">  {71,                  ITM_MULT,             -MNU_PRINT,           -MNU_IO,              ITM_CROSS,            ITM_W,                ITM_w,                ITM_CROSS,            ITM_MULT            },</v>
      </c>
    </row>
    <row r="217" spans="24:61" ht="21">
      <c r="X217" s="174" t="str">
        <f t="shared" si="66"/>
        <v>V47</v>
      </c>
      <c r="Y217" s="148">
        <v>7</v>
      </c>
      <c r="Z217" s="148">
        <v>2</v>
      </c>
      <c r="AA217" s="151" t="str">
        <f t="shared" si="67"/>
        <v>V47.72</v>
      </c>
      <c r="AB217" s="156">
        <v>1</v>
      </c>
      <c r="AC217" s="157" t="s">
        <v>80</v>
      </c>
      <c r="AD217" s="158" t="s">
        <v>123</v>
      </c>
      <c r="AE217" s="3"/>
      <c r="AF217" s="51" t="s">
        <v>55</v>
      </c>
      <c r="AG217" s="85" t="b">
        <f t="shared" si="77"/>
        <v>1</v>
      </c>
      <c r="AH217" s="91" t="str">
        <f t="shared" si="68"/>
        <v>x</v>
      </c>
      <c r="AI217" s="92">
        <f t="shared" si="69"/>
        <v>1</v>
      </c>
      <c r="AJ217" s="93">
        <f t="shared" si="70"/>
        <v>1</v>
      </c>
      <c r="AK217" s="6"/>
      <c r="AL217" s="8" t="str">
        <f t="shared" si="71"/>
        <v>{72</v>
      </c>
      <c r="AM217" s="29" t="str">
        <f t="shared" si="72"/>
        <v>ITM_1</v>
      </c>
      <c r="AN217" s="29" t="str">
        <f t="shared" si="73"/>
        <v>ITM_ASSIGN</v>
      </c>
      <c r="AO217" s="29" t="str">
        <f t="shared" si="74"/>
        <v>MNU_ASN</v>
      </c>
      <c r="AP217" s="48" t="str">
        <f>IF(NOT(ISNA(MATCH(AM217,Lookups!E:E,))),VLOOKUP(AM217,Lookups!E:F,2,0),
IF(NOT(ISNA(MATCH(AN217,Lookups!E:E,))),VLOOKUP(AN217,Lookups!E:F,2,0),
IF(NOT(ISNA(MATCH(AO217,Lookups!E:E,))),VLOOKUP(AO217,Lookups!E:F,2,0),"ITM_NULL")))</f>
        <v>ITM_1</v>
      </c>
      <c r="AQ217" s="30" t="str">
        <f t="shared" si="79"/>
        <v>ITM_X</v>
      </c>
      <c r="AR217" s="113" t="s">
        <v>375</v>
      </c>
      <c r="AS217" s="114" t="s">
        <v>259</v>
      </c>
      <c r="AT217" s="117" t="s">
        <v>259</v>
      </c>
      <c r="AW217" s="14" t="str">
        <f t="shared" si="78"/>
        <v>{72</v>
      </c>
      <c r="AX217" s="196" t="str" cm="1">
        <f t="array" ref="AX217">SUBSTITUTE(SUBSTITUTE(_xlfn.SWITCH(AM217,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AM217), ".lo", ),"MNU_", "-MNU_")</f>
        <v>ITM_1</v>
      </c>
      <c r="AY217" s="196" t="str" cm="1">
        <f t="array" ref="AY217">SUBSTITUTE(SUBSTITUTE(_xlfn.SWITCH(AN217,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AN217), ".lo", ),"MNU_", "-MNU_")</f>
        <v>ITM_ASSIGN</v>
      </c>
      <c r="AZ217" s="196" t="str" cm="1">
        <f t="array" ref="AZ217">SUBSTITUTE(SUBSTITUTE(_xlfn.SWITCH(AO217,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AO217), ".lo", ),"MNU_", "-MNU_")</f>
        <v>-MNU_ASN</v>
      </c>
      <c r="BA217" s="215" t="str" cm="1">
        <f t="array" ref="BA217">SUBSTITUTE(SUBSTITUTE(_xlfn.SWITCH(AP217,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AP217), ".lo", ),"MNU_", "-MNU_")</f>
        <v>ITM_1</v>
      </c>
      <c r="BB217" s="196" t="str" cm="1">
        <f t="array" ref="BB217">SUBSTITUTE(SUBSTITUTE(_xlfn.SWITCH(AQ217,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AQ217), ".lo", ),"MNU_", "-MNU_")</f>
        <v>ITM_X</v>
      </c>
      <c r="BC217" s="196" t="str" cm="1">
        <f t="array" ref="BC217">SUBSTITUTE(SUBSTITUTE(_xlfn.SWITCH(AR217,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AR217), ".lo", ),"MNU_", "-MNU_")</f>
        <v>ITM_x</v>
      </c>
      <c r="BD217" s="196" t="str" cm="1">
        <f t="array" ref="BD217">SUBSTITUTE(SUBSTITUTE(_xlfn.SWITCH(AS217,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AS217), ".lo", ),"MNU_", "-MNU_")</f>
        <v>ITM_1</v>
      </c>
      <c r="BE217" s="196" t="str" cm="1">
        <f t="array" ref="BE217">SUBSTITUTE(SUBSTITUTE(_xlfn.SWITCH(AT217,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AT217), ".lo", ),"MNU_", "-MNU_")</f>
        <v>ITM_1</v>
      </c>
      <c r="BG217" s="82"/>
      <c r="BI217" s="13" t="str">
        <f t="shared" si="76"/>
        <v xml:space="preserve">  {72,                  ITM_1,                ITM_ASSIGN,           -MNU_ASN,             ITM_1,                ITM_X,                ITM_x,                ITM_1,                ITM_1               },</v>
      </c>
    </row>
    <row r="218" spans="24:61" ht="21">
      <c r="X218" s="174" t="str">
        <f t="shared" si="66"/>
        <v>V47</v>
      </c>
      <c r="Y218" s="148">
        <v>7</v>
      </c>
      <c r="Z218" s="148">
        <v>3</v>
      </c>
      <c r="AA218" s="151" t="str">
        <f t="shared" si="67"/>
        <v>V47.73</v>
      </c>
      <c r="AB218" s="156">
        <v>2</v>
      </c>
      <c r="AC218" s="157" t="s">
        <v>81</v>
      </c>
      <c r="AD218" s="158" t="s">
        <v>654</v>
      </c>
      <c r="AE218" s="3"/>
      <c r="AF218" s="51" t="s">
        <v>56</v>
      </c>
      <c r="AG218" s="85" t="b">
        <f t="shared" si="77"/>
        <v>1</v>
      </c>
      <c r="AH218" s="91" t="str">
        <f t="shared" si="68"/>
        <v>y</v>
      </c>
      <c r="AI218" s="92">
        <f t="shared" si="69"/>
        <v>2</v>
      </c>
      <c r="AJ218" s="93">
        <f t="shared" si="70"/>
        <v>2</v>
      </c>
      <c r="AK218" s="6"/>
      <c r="AL218" s="8" t="str">
        <f t="shared" si="71"/>
        <v>{73</v>
      </c>
      <c r="AM218" s="29" t="str">
        <f t="shared" si="72"/>
        <v>ITM_2</v>
      </c>
      <c r="AN218" s="29" t="str">
        <f t="shared" si="73"/>
        <v>ITM_USERMODE</v>
      </c>
      <c r="AO218" s="29" t="str">
        <f t="shared" si="74"/>
        <v>MNU_ALPHAFN</v>
      </c>
      <c r="AP218" s="48" t="str">
        <f>IF(NOT(ISNA(MATCH(AM218,Lookups!E:E,))),VLOOKUP(AM218,Lookups!E:F,2,0),
IF(NOT(ISNA(MATCH(AN218,Lookups!E:E,))),VLOOKUP(AN218,Lookups!E:F,2,0),
IF(NOT(ISNA(MATCH(AO218,Lookups!E:E,))),VLOOKUP(AO218,Lookups!E:F,2,0),"ITM_NULL")))</f>
        <v>ITM_2</v>
      </c>
      <c r="AQ218" s="30" t="str">
        <f t="shared" si="79"/>
        <v>ITM_Y</v>
      </c>
      <c r="AR218" s="113" t="s">
        <v>376</v>
      </c>
      <c r="AS218" s="114" t="s">
        <v>262</v>
      </c>
      <c r="AT218" s="117" t="s">
        <v>262</v>
      </c>
      <c r="AW218" s="14" t="str">
        <f t="shared" si="78"/>
        <v>{73</v>
      </c>
      <c r="AX218" s="196" t="str" cm="1">
        <f t="array" ref="AX218">SUBSTITUTE(SUBSTITUTE(_xlfn.SWITCH(AM218,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AM218), ".lo", ),"MNU_", "-MNU_")</f>
        <v>ITM_2</v>
      </c>
      <c r="AY218" s="196" t="str" cm="1">
        <f t="array" ref="AY218">SUBSTITUTE(SUBSTITUTE(_xlfn.SWITCH(AN218,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AN218), ".lo", ),"MNU_", "-MNU_")</f>
        <v>ITM_USERMODE</v>
      </c>
      <c r="AZ218" s="196" t="str" cm="1">
        <f t="array" ref="AZ218">SUBSTITUTE(SUBSTITUTE(_xlfn.SWITCH(AO218,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AO218), ".lo", ),"MNU_", "-MNU_")</f>
        <v>-MNU_ALPHAFN</v>
      </c>
      <c r="BA218" s="215" t="str" cm="1">
        <f t="array" ref="BA218">SUBSTITUTE(SUBSTITUTE(_xlfn.SWITCH(AP218,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AP218), ".lo", ),"MNU_", "-MNU_")</f>
        <v>ITM_2</v>
      </c>
      <c r="BB218" s="196" t="str" cm="1">
        <f t="array" ref="BB218">SUBSTITUTE(SUBSTITUTE(_xlfn.SWITCH(AQ218,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AQ218), ".lo", ),"MNU_", "-MNU_")</f>
        <v>ITM_Y</v>
      </c>
      <c r="BC218" s="196" t="str" cm="1">
        <f t="array" ref="BC218">SUBSTITUTE(SUBSTITUTE(_xlfn.SWITCH(AR218,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AR218), ".lo", ),"MNU_", "-MNU_")</f>
        <v>ITM_y</v>
      </c>
      <c r="BD218" s="196" t="str" cm="1">
        <f t="array" ref="BD218">SUBSTITUTE(SUBSTITUTE(_xlfn.SWITCH(AS218,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AS218), ".lo", ),"MNU_", "-MNU_")</f>
        <v>ITM_2</v>
      </c>
      <c r="BE218" s="196" t="str" cm="1">
        <f t="array" ref="BE218">SUBSTITUTE(SUBSTITUTE(_xlfn.SWITCH(AT218,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AT218), ".lo", ),"MNU_", "-MNU_")</f>
        <v>ITM_2</v>
      </c>
      <c r="BG218" s="82"/>
      <c r="BI218" s="13" t="str">
        <f t="shared" si="76"/>
        <v xml:space="preserve">  {73,                  ITM_2,                ITM_USERMODE,         -MNU_ALPHAFN,         ITM_2,                ITM_Y,                ITM_y,                ITM_2,                ITM_2               },</v>
      </c>
    </row>
    <row r="219" spans="24:61" ht="21">
      <c r="X219" s="174" t="str">
        <f t="shared" si="66"/>
        <v>V47</v>
      </c>
      <c r="Y219" s="148">
        <v>7</v>
      </c>
      <c r="Z219" s="148">
        <v>4</v>
      </c>
      <c r="AA219" s="151" t="str">
        <f t="shared" si="67"/>
        <v>V47.74</v>
      </c>
      <c r="AB219" s="156">
        <v>3</v>
      </c>
      <c r="AC219" s="157" t="s">
        <v>127</v>
      </c>
      <c r="AD219" s="158" t="s">
        <v>124</v>
      </c>
      <c r="AE219" s="3"/>
      <c r="AF219" s="51" t="s">
        <v>57</v>
      </c>
      <c r="AG219" s="85" t="b">
        <f t="shared" si="77"/>
        <v>1</v>
      </c>
      <c r="AH219" s="91" t="str">
        <f t="shared" si="68"/>
        <v>z</v>
      </c>
      <c r="AI219" s="92">
        <f t="shared" si="69"/>
        <v>3</v>
      </c>
      <c r="AJ219" s="93">
        <f t="shared" si="70"/>
        <v>3</v>
      </c>
      <c r="AK219" s="6"/>
      <c r="AL219" s="8" t="str">
        <f t="shared" si="71"/>
        <v>{74</v>
      </c>
      <c r="AM219" s="29" t="str">
        <f t="shared" si="72"/>
        <v>ITM_3</v>
      </c>
      <c r="AN219" s="29" t="str">
        <f t="shared" si="73"/>
        <v>MNU_PFN</v>
      </c>
      <c r="AO219" s="29" t="str">
        <f t="shared" si="74"/>
        <v>MNU_LOOP</v>
      </c>
      <c r="AP219" s="48" t="str">
        <f>IF(NOT(ISNA(MATCH(AM219,Lookups!E:E,))),VLOOKUP(AM219,Lookups!E:F,2,0),
IF(NOT(ISNA(MATCH(AN219,Lookups!E:E,))),VLOOKUP(AN219,Lookups!E:F,2,0),
IF(NOT(ISNA(MATCH(AO219,Lookups!E:E,))),VLOOKUP(AO219,Lookups!E:F,2,0),"ITM_NULL")))</f>
        <v>ITM_3</v>
      </c>
      <c r="AQ219" s="30" t="str">
        <f t="shared" si="79"/>
        <v>ITM_Z</v>
      </c>
      <c r="AR219" s="113" t="s">
        <v>377</v>
      </c>
      <c r="AS219" s="114" t="s">
        <v>265</v>
      </c>
      <c r="AT219" s="117" t="s">
        <v>265</v>
      </c>
      <c r="AW219" s="14" t="str">
        <f t="shared" si="78"/>
        <v>{74</v>
      </c>
      <c r="AX219" s="196" t="str" cm="1">
        <f t="array" ref="AX219">SUBSTITUTE(SUBSTITUTE(_xlfn.SWITCH(AM219,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AM219), ".lo", ),"MNU_", "-MNU_")</f>
        <v>ITM_3</v>
      </c>
      <c r="AY219" s="196" t="str" cm="1">
        <f t="array" ref="AY219">SUBSTITUTE(SUBSTITUTE(_xlfn.SWITCH(AN219,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AN219), ".lo", ),"MNU_", "-MNU_")</f>
        <v>-MNU_PFN</v>
      </c>
      <c r="AZ219" s="196" t="str" cm="1">
        <f t="array" ref="AZ219">SUBSTITUTE(SUBSTITUTE(_xlfn.SWITCH(AO219,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AO219), ".lo", ),"MNU_", "-MNU_")</f>
        <v>-MNU_LOOP</v>
      </c>
      <c r="BA219" s="215" t="str" cm="1">
        <f t="array" ref="BA219">SUBSTITUTE(SUBSTITUTE(_xlfn.SWITCH(AP219,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AP219), ".lo", ),"MNU_", "-MNU_")</f>
        <v>ITM_3</v>
      </c>
      <c r="BB219" s="196" t="str" cm="1">
        <f t="array" ref="BB219">SUBSTITUTE(SUBSTITUTE(_xlfn.SWITCH(AQ219,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AQ219), ".lo", ),"MNU_", "-MNU_")</f>
        <v>ITM_Z</v>
      </c>
      <c r="BC219" s="196" t="str" cm="1">
        <f t="array" ref="BC219">SUBSTITUTE(SUBSTITUTE(_xlfn.SWITCH(AR219,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AR219), ".lo", ),"MNU_", "-MNU_")</f>
        <v>ITM_z</v>
      </c>
      <c r="BD219" s="196" t="str" cm="1">
        <f t="array" ref="BD219">SUBSTITUTE(SUBSTITUTE(_xlfn.SWITCH(AS219,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AS219), ".lo", ),"MNU_", "-MNU_")</f>
        <v>ITM_3</v>
      </c>
      <c r="BE219" s="196" t="str" cm="1">
        <f t="array" ref="BE219">SUBSTITUTE(SUBSTITUTE(_xlfn.SWITCH(AT219,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AT219), ".lo", ),"MNU_", "-MNU_")</f>
        <v>ITM_3</v>
      </c>
      <c r="BG219" s="82"/>
      <c r="BI219" s="13" t="str">
        <f t="shared" si="76"/>
        <v xml:space="preserve">  {74,                  ITM_3,                -MNU_PFN,             -MNU_LOOP,            ITM_3,                ITM_Z,                ITM_z,                ITM_3,                ITM_3               },</v>
      </c>
    </row>
    <row r="220" spans="24:61" ht="21">
      <c r="X220" s="174" t="str">
        <f t="shared" si="66"/>
        <v>V47</v>
      </c>
      <c r="Y220" s="148">
        <v>7</v>
      </c>
      <c r="Z220" s="148">
        <v>5</v>
      </c>
      <c r="AA220" s="151" t="str">
        <f t="shared" si="67"/>
        <v>V47.75</v>
      </c>
      <c r="AB220" s="156" t="s">
        <v>19</v>
      </c>
      <c r="AC220" s="157" t="s">
        <v>78</v>
      </c>
      <c r="AD220" s="158" t="s">
        <v>79</v>
      </c>
      <c r="AE220" s="3"/>
      <c r="AF220" s="51" t="s">
        <v>449</v>
      </c>
      <c r="AG220" s="85" t="b">
        <f t="shared" si="77"/>
        <v>0</v>
      </c>
      <c r="AH220" s="91" t="str">
        <f t="shared" si="68"/>
        <v>aLockv</v>
      </c>
      <c r="AI220" s="92" t="str">
        <f t="shared" si="69"/>
        <v>Sub</v>
      </c>
      <c r="AJ220" s="93" t="str">
        <f t="shared" si="70"/>
        <v>Dn</v>
      </c>
      <c r="AK220" s="6"/>
      <c r="AL220" s="8" t="str">
        <f t="shared" si="71"/>
        <v>{75</v>
      </c>
      <c r="AM220" s="29" t="str">
        <f t="shared" si="72"/>
        <v>ITM_DOWN1</v>
      </c>
      <c r="AN220" s="29" t="str">
        <f t="shared" si="73"/>
        <v>ITM_SST</v>
      </c>
      <c r="AO220" s="29" t="str">
        <f t="shared" si="74"/>
        <v>ITM_FLGSV</v>
      </c>
      <c r="AP220" s="48" t="str">
        <f>IF(NOT(ISNA(MATCH(AM220,Lookups!E:E,))),VLOOKUP(AM220,Lookups!E:F,2,0),
IF(NOT(ISNA(MATCH(AN220,Lookups!E:E,))),VLOOKUP(AN220,Lookups!E:F,2,0),
IF(NOT(ISNA(MATCH(AO220,Lookups!E:E,))),VLOOKUP(AO220,Lookups!E:F,2,0),"ITM_NULL")))</f>
        <v>ITM_DOWN1</v>
      </c>
      <c r="AQ220" s="30" t="str">
        <f t="shared" si="79"/>
        <v>ITM_T_END</v>
      </c>
      <c r="AR220" s="119" t="s">
        <v>247</v>
      </c>
      <c r="AS220" s="114" t="s">
        <v>439</v>
      </c>
      <c r="AT220" s="117" t="s">
        <v>244</v>
      </c>
      <c r="AW220" s="14" t="str">
        <f t="shared" si="78"/>
        <v>{75</v>
      </c>
      <c r="AX220" s="196" t="str" cm="1">
        <f t="array" ref="AX220">SUBSTITUTE(SUBSTITUTE(_xlfn.SWITCH(AM220,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AM220), ".lo", ),"MNU_", "-MNU_")</f>
        <v>ITM_DOWN1</v>
      </c>
      <c r="AY220" s="196" t="str" cm="1">
        <f t="array" ref="AY220">SUBSTITUTE(SUBSTITUTE(_xlfn.SWITCH(AN220,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AN220), ".lo", ),"MNU_", "-MNU_")</f>
        <v>ITM_SST</v>
      </c>
      <c r="AZ220" s="196" t="str" cm="1">
        <f t="array" ref="AZ220">SUBSTITUTE(SUBSTITUTE(_xlfn.SWITCH(AO220,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AO220), ".lo", ),"MNU_", "-MNU_")</f>
        <v>ITM_FLGSV</v>
      </c>
      <c r="BA220" s="215" t="str" cm="1">
        <f t="array" ref="BA220">SUBSTITUTE(SUBSTITUTE(_xlfn.SWITCH(AP220,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AP220), ".lo", ),"MNU_", "-MNU_")</f>
        <v>ITM_DOWN1</v>
      </c>
      <c r="BB220" s="196" t="str" cm="1">
        <f t="array" ref="BB220">SUBSTITUTE(SUBSTITUTE(_xlfn.SWITCH(AQ220,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AQ220), ".lo", ),"MNU_", "-MNU_")</f>
        <v>ITM_DOWN1</v>
      </c>
      <c r="BC220" s="196" t="str" cm="1">
        <f t="array" ref="BC220">SUBSTITUTE(SUBSTITUTE(_xlfn.SWITCH(AR220,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AR220), ".lo", ),"MNU_", "-MNU_")</f>
        <v>CHR_caseDN</v>
      </c>
      <c r="BD220" s="196" t="str" cm="1">
        <f t="array" ref="BD220">SUBSTITUTE(SUBSTITUTE(_xlfn.SWITCH(AS220,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AS220), ".lo", ),"MNU_", "-MNU_")</f>
        <v>ITM_DOWN_ARROW</v>
      </c>
      <c r="BE220" s="196" t="str" cm="1">
        <f t="array" ref="BE220">SUBSTITUTE(SUBSTITUTE(_xlfn.SWITCH(AT220,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AT220), ".lo", ),"MNU_", "-MNU_")</f>
        <v>ITM_DOWN1</v>
      </c>
      <c r="BG220" s="82"/>
      <c r="BI220" s="13" t="str">
        <f t="shared" si="76"/>
        <v xml:space="preserve">  {75,                  ITM_DOWN1,            ITM_SST,              ITM_FLGSV,            ITM_DOWN1,            ITM_DOWN1,            CHR_caseDN,           ITM_DOWN_ARROW,       ITM_DOWN1           },</v>
      </c>
    </row>
    <row r="221" spans="24:61" ht="21">
      <c r="X221" s="174" t="str">
        <f t="shared" si="66"/>
        <v>V47</v>
      </c>
      <c r="Y221" s="145">
        <v>8</v>
      </c>
      <c r="Z221" s="145">
        <v>1</v>
      </c>
      <c r="AA221" s="151" t="str">
        <f t="shared" si="67"/>
        <v>V47.81</v>
      </c>
      <c r="AB221" s="160" t="s">
        <v>290</v>
      </c>
      <c r="AC221" s="157" t="s">
        <v>114</v>
      </c>
      <c r="AD221" s="158" t="s">
        <v>116</v>
      </c>
      <c r="AE221" s="3"/>
      <c r="AF221" s="51" t="s">
        <v>60</v>
      </c>
      <c r="AG221" s="85" t="b">
        <f t="shared" si="77"/>
        <v>0</v>
      </c>
      <c r="AH221" s="91" t="str">
        <f t="shared" si="68"/>
        <v>÷</v>
      </c>
      <c r="AI221" s="92" t="str">
        <f t="shared" si="69"/>
        <v>÷</v>
      </c>
      <c r="AJ221" s="93" t="str">
        <f t="shared" si="70"/>
        <v>÷</v>
      </c>
      <c r="AK221" s="6"/>
      <c r="AL221" s="8" t="str">
        <f t="shared" si="71"/>
        <v>{81</v>
      </c>
      <c r="AM221" s="29" t="str">
        <f t="shared" si="72"/>
        <v>ITM_DIV</v>
      </c>
      <c r="AN221" s="29" t="str">
        <f t="shared" si="73"/>
        <v>MNU_CATALOG</v>
      </c>
      <c r="AO221" s="29" t="str">
        <f t="shared" si="74"/>
        <v>MNU_CONST</v>
      </c>
      <c r="AP221" s="48" t="str">
        <f>IF(NOT(ISNA(MATCH(AM221,Lookups!E:E,))),VLOOKUP(AM221,Lookups!E:F,2,0),
IF(NOT(ISNA(MATCH(AN221,Lookups!E:E,))),VLOOKUP(AN221,Lookups!E:F,2,0),
IF(NOT(ISNA(MATCH(AO221,Lookups!E:E,))),VLOOKUP(AO221,Lookups!E:F,2,0),"ITM_NULL")))</f>
        <v>ITM_OBELUS</v>
      </c>
      <c r="AQ221" s="30" t="str">
        <f t="shared" si="79"/>
        <v>ITM_SPACE</v>
      </c>
      <c r="AR221" s="120" t="s">
        <v>242</v>
      </c>
      <c r="AS221" s="114" t="s">
        <v>242</v>
      </c>
      <c r="AT221" s="117" t="s">
        <v>241</v>
      </c>
      <c r="AW221" s="14" t="str">
        <f t="shared" si="78"/>
        <v>{81</v>
      </c>
      <c r="AX221" s="196" t="str" cm="1">
        <f t="array" ref="AX221">SUBSTITUTE(SUBSTITUTE(_xlfn.SWITCH(AM221,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AM221), ".lo", ),"MNU_", "-MNU_")</f>
        <v>ITM_DIV</v>
      </c>
      <c r="AY221" s="196" t="str" cm="1">
        <f t="array" ref="AY221">SUBSTITUTE(SUBSTITUTE(_xlfn.SWITCH(AN221,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AN221), ".lo", ),"MNU_", "-MNU_")</f>
        <v>-MNU_CATALOG</v>
      </c>
      <c r="AZ221" s="196" t="str" cm="1">
        <f t="array" ref="AZ221">SUBSTITUTE(SUBSTITUTE(_xlfn.SWITCH(AO221,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AO221), ".lo", ),"MNU_", "-MNU_")</f>
        <v>-MNU_CONST</v>
      </c>
      <c r="BA221" s="215" t="str" cm="1">
        <f t="array" ref="BA221">SUBSTITUTE(SUBSTITUTE(_xlfn.SWITCH(AP221,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AP221), ".lo", ),"MNU_", "-MNU_")</f>
        <v>ITM_OBELUS</v>
      </c>
      <c r="BB221" s="196" t="str" cm="1">
        <f t="array" ref="BB221">SUBSTITUTE(SUBSTITUTE(_xlfn.SWITCH(AQ221,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AQ221), ".lo", ),"MNU_", "-MNU_")</f>
        <v>ITM_SPACE</v>
      </c>
      <c r="BC221" s="196" t="str" cm="1">
        <f t="array" ref="BC221">SUBSTITUTE(SUBSTITUTE(_xlfn.SWITCH(AR221,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AR221), ".lo", ),"MNU_", "-MNU_")</f>
        <v>ITM_OBELUS</v>
      </c>
      <c r="BD221" s="196" t="str" cm="1">
        <f t="array" ref="BD221">SUBSTITUTE(SUBSTITUTE(_xlfn.SWITCH(AS221,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AS221), ".lo", ),"MNU_", "-MNU_")</f>
        <v>ITM_OBELUS</v>
      </c>
      <c r="BE221" s="196" t="str" cm="1">
        <f t="array" ref="BE221">SUBSTITUTE(SUBSTITUTE(_xlfn.SWITCH(AT221,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AT221), ".lo", ),"MNU_", "-MNU_")</f>
        <v>ITM_DIV</v>
      </c>
      <c r="BG221" s="82"/>
      <c r="BI221" s="13" t="str">
        <f t="shared" si="76"/>
        <v xml:space="preserve">  {81,                  ITM_DIV,              -MNU_CATALOG,         -MNU_CONST,           ITM_OBELUS,           ITM_SPACE,            ITM_OBELUS,           ITM_OBELUS,           ITM_DIV             },</v>
      </c>
    </row>
    <row r="222" spans="24:61" ht="21">
      <c r="X222" s="174" t="str">
        <f t="shared" si="66"/>
        <v>V47</v>
      </c>
      <c r="Y222" s="148">
        <v>8</v>
      </c>
      <c r="Z222" s="148">
        <v>2</v>
      </c>
      <c r="AA222" s="151" t="str">
        <f t="shared" si="67"/>
        <v>V47.82</v>
      </c>
      <c r="AB222" s="156">
        <v>0</v>
      </c>
      <c r="AC222" s="157" t="s">
        <v>84</v>
      </c>
      <c r="AD222" s="158" t="s">
        <v>85</v>
      </c>
      <c r="AE222" s="3"/>
      <c r="AF222" s="51" t="s">
        <v>17</v>
      </c>
      <c r="AG222" s="85" t="b">
        <f t="shared" si="77"/>
        <v>0</v>
      </c>
      <c r="AH222" s="91" t="str">
        <f t="shared" si="68"/>
        <v>;</v>
      </c>
      <c r="AI222" s="92">
        <f t="shared" si="69"/>
        <v>0</v>
      </c>
      <c r="AJ222" s="93">
        <f t="shared" si="70"/>
        <v>0</v>
      </c>
      <c r="AK222" s="6"/>
      <c r="AL222" s="8" t="str">
        <f t="shared" si="71"/>
        <v>{82</v>
      </c>
      <c r="AM222" s="29" t="str">
        <f t="shared" si="72"/>
        <v>ITM_0</v>
      </c>
      <c r="AN222" s="29" t="str">
        <f t="shared" si="73"/>
        <v>ITM_VIEW</v>
      </c>
      <c r="AO222" s="29" t="str">
        <f t="shared" si="74"/>
        <v>ITM_TIMER</v>
      </c>
      <c r="AP222" s="48" t="str">
        <f>IF(NOT(ISNA(MATCH(AM222,Lookups!E:E,))),VLOOKUP(AM222,Lookups!E:F,2,0),
IF(NOT(ISNA(MATCH(AN222,Lookups!E:E,))),VLOOKUP(AN222,Lookups!E:F,2,0),
IF(NOT(ISNA(MATCH(AO222,Lookups!E:E,))),VLOOKUP(AO222,Lookups!E:F,2,0),"ITM_NULL")))</f>
        <v>ITM_0</v>
      </c>
      <c r="AQ222" s="30" t="str">
        <f t="shared" si="79"/>
        <v>ITM_COLON</v>
      </c>
      <c r="AR222" s="131" t="s">
        <v>461</v>
      </c>
      <c r="AS222" s="114" t="s">
        <v>273</v>
      </c>
      <c r="AT222" s="117" t="s">
        <v>273</v>
      </c>
      <c r="AW222" s="14" t="str">
        <f t="shared" si="78"/>
        <v>{82</v>
      </c>
      <c r="AX222" s="196" t="str" cm="1">
        <f t="array" ref="AX222">SUBSTITUTE(SUBSTITUTE(_xlfn.SWITCH(AM222,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AM222), ".lo", ),"MNU_", "-MNU_")</f>
        <v>ITM_0</v>
      </c>
      <c r="AY222" s="196" t="str" cm="1">
        <f t="array" ref="AY222">SUBSTITUTE(SUBSTITUTE(_xlfn.SWITCH(AN222,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AN222), ".lo", ),"MNU_", "-MNU_")</f>
        <v>ITM_VIEW</v>
      </c>
      <c r="AZ222" s="196" t="str" cm="1">
        <f t="array" ref="AZ222">SUBSTITUTE(SUBSTITUTE(_xlfn.SWITCH(AO222,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AO222), ".lo", ),"MNU_", "-MNU_")</f>
        <v>ITM_TIMER</v>
      </c>
      <c r="BA222" s="215" t="str" cm="1">
        <f t="array" ref="BA222">SUBSTITUTE(SUBSTITUTE(_xlfn.SWITCH(AP222,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AP222), ".lo", ),"MNU_", "-MNU_")</f>
        <v>ITM_0</v>
      </c>
      <c r="BB222" s="196" t="str" cm="1">
        <f t="array" ref="BB222">SUBSTITUTE(SUBSTITUTE(_xlfn.SWITCH(AQ222,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AQ222), ".lo", ),"MNU_", "-MNU_")</f>
        <v>ITM_COLON</v>
      </c>
      <c r="BC222" s="196" t="str" cm="1">
        <f t="array" ref="BC222">SUBSTITUTE(SUBSTITUTE(_xlfn.SWITCH(AR222,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AR222), ".lo", ),"MNU_", "-MNU_")</f>
        <v>ITM_0</v>
      </c>
      <c r="BD222" s="196" t="str" cm="1">
        <f t="array" ref="BD222">SUBSTITUTE(SUBSTITUTE(_xlfn.SWITCH(AS222,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AS222), ".lo", ),"MNU_", "-MNU_")</f>
        <v>ITM_0</v>
      </c>
      <c r="BE222" s="196" t="str" cm="1">
        <f t="array" ref="BE222">SUBSTITUTE(SUBSTITUTE(_xlfn.SWITCH(AT222,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AT222), ".lo", ),"MNU_", "-MNU_")</f>
        <v>ITM_0</v>
      </c>
      <c r="BG222" s="82"/>
      <c r="BI222" s="13" t="str">
        <f t="shared" si="76"/>
        <v xml:space="preserve">  {82,                  ITM_0,                ITM_VIEW,             ITM_TIMER,            ITM_0,                ITM_COLON,            ITM_0,                ITM_0,                ITM_0               },</v>
      </c>
    </row>
    <row r="223" spans="24:61" ht="21">
      <c r="X223" s="174" t="str">
        <f t="shared" si="66"/>
        <v>V47</v>
      </c>
      <c r="Y223" s="148">
        <v>8</v>
      </c>
      <c r="Z223" s="148">
        <v>3</v>
      </c>
      <c r="AA223" s="151" t="str">
        <f t="shared" si="67"/>
        <v>V47.83</v>
      </c>
      <c r="AB223" s="156" t="s">
        <v>658</v>
      </c>
      <c r="AC223" s="157" t="s">
        <v>86</v>
      </c>
      <c r="AD223" s="158" t="s">
        <v>126</v>
      </c>
      <c r="AE223" s="3"/>
      <c r="AF223" s="51" t="s">
        <v>59</v>
      </c>
      <c r="AG223" s="85" t="b">
        <f t="shared" si="77"/>
        <v>0</v>
      </c>
      <c r="AH223" s="91" t="str">
        <f t="shared" si="68"/>
        <v>.</v>
      </c>
      <c r="AI223" s="92" t="str">
        <f t="shared" si="69"/>
        <v>.</v>
      </c>
      <c r="AJ223" s="93" t="str">
        <f t="shared" si="70"/>
        <v>.</v>
      </c>
      <c r="AK223" s="6"/>
      <c r="AL223" s="8" t="str">
        <f t="shared" si="71"/>
        <v>{83</v>
      </c>
      <c r="AM223" s="29" t="str">
        <f t="shared" si="72"/>
        <v>DOCU_ITM_RADIX</v>
      </c>
      <c r="AN223" s="29" t="str">
        <f t="shared" si="73"/>
        <v>ITM_SHOW</v>
      </c>
      <c r="AO223" s="29" t="str">
        <f t="shared" si="74"/>
        <v>MNU_INFO</v>
      </c>
      <c r="AP223" s="48" t="str">
        <f>IF(NOT(ISNA(MATCH(AM223,Lookups!E:E,))),VLOOKUP(AM223,Lookups!E:F,2,0),
IF(NOT(ISNA(MATCH(AN223,Lookups!E:E,))),VLOOKUP(AN223,Lookups!E:F,2,0),
IF(NOT(ISNA(MATCH(AO223,Lookups!E:E,))),VLOOKUP(AO223,Lookups!E:F,2,0),"ITM_NULL")))</f>
        <v>ITM_PERIOD</v>
      </c>
      <c r="AQ223" s="30" t="str">
        <f t="shared" si="79"/>
        <v>ITM_COMMA</v>
      </c>
      <c r="AR223" s="120" t="s">
        <v>277</v>
      </c>
      <c r="AS223" s="114" t="s">
        <v>277</v>
      </c>
      <c r="AT223" s="117" t="s">
        <v>277</v>
      </c>
      <c r="AW223" s="14" t="str">
        <f t="shared" si="78"/>
        <v>{83</v>
      </c>
      <c r="AX223" s="196" t="str" cm="1">
        <f t="array" ref="AX223">SUBSTITUTE(SUBSTITUTE(_xlfn.SWITCH(AM223,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AM223), ".lo", ),"MNU_", "-MNU_")</f>
        <v>ITM_PERIOD</v>
      </c>
      <c r="AY223" s="196" t="str" cm="1">
        <f t="array" ref="AY223">SUBSTITUTE(SUBSTITUTE(_xlfn.SWITCH(AN223,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AN223), ".lo", ),"MNU_", "-MNU_")</f>
        <v>ITM_SHOW</v>
      </c>
      <c r="AZ223" s="196" t="str" cm="1">
        <f t="array" ref="AZ223">SUBSTITUTE(SUBSTITUTE(_xlfn.SWITCH(AO223,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AO223), ".lo", ),"MNU_", "-MNU_")</f>
        <v>-MNU_INFO</v>
      </c>
      <c r="BA223" s="215" t="str" cm="1">
        <f t="array" ref="BA223">SUBSTITUTE(SUBSTITUTE(_xlfn.SWITCH(AP223,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AP223), ".lo", ),"MNU_", "-MNU_")</f>
        <v>ITM_PERIOD</v>
      </c>
      <c r="BB223" s="196" t="str" cm="1">
        <f t="array" ref="BB223">SUBSTITUTE(SUBSTITUTE(_xlfn.SWITCH(AQ223,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AQ223), ".lo", ),"MNU_", "-MNU_")</f>
        <v>ITM_COMMA</v>
      </c>
      <c r="BC223" s="196" t="str" cm="1">
        <f t="array" ref="BC223">SUBSTITUTE(SUBSTITUTE(_xlfn.SWITCH(AR223,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AR223), ".lo", ),"MNU_", "-MNU_")</f>
        <v>ITM_PERIOD</v>
      </c>
      <c r="BD223" s="196" t="str" cm="1">
        <f t="array" ref="BD223">SUBSTITUTE(SUBSTITUTE(_xlfn.SWITCH(AS223,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AS223), ".lo", ),"MNU_", "-MNU_")</f>
        <v>ITM_PERIOD</v>
      </c>
      <c r="BE223" s="196" t="str" cm="1">
        <f t="array" ref="BE223">SUBSTITUTE(SUBSTITUTE(_xlfn.SWITCH(AT223,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AT223), ".lo", ),"MNU_", "-MNU_")</f>
        <v>ITM_PERIOD</v>
      </c>
      <c r="BG223" s="82"/>
      <c r="BI223" s="13" t="str">
        <f t="shared" si="76"/>
        <v xml:space="preserve">  {83,                  ITM_PERIOD,           ITM_SHOW,             -MNU_INFO,            ITM_PERIOD,           ITM_COMMA,            ITM_PERIOD,           ITM_PERIOD,           ITM_PERIOD          },</v>
      </c>
    </row>
    <row r="224" spans="24:61" ht="21">
      <c r="X224" s="174" t="str">
        <f t="shared" si="66"/>
        <v>V47</v>
      </c>
      <c r="Y224" s="148">
        <v>8</v>
      </c>
      <c r="Z224" s="148">
        <v>4</v>
      </c>
      <c r="AA224" s="151" t="str">
        <f t="shared" si="67"/>
        <v>V47.84</v>
      </c>
      <c r="AB224" s="156" t="s">
        <v>23</v>
      </c>
      <c r="AC224" s="157" t="s">
        <v>87</v>
      </c>
      <c r="AD224" s="158" t="s">
        <v>125</v>
      </c>
      <c r="AE224" s="3"/>
      <c r="AF224" s="55" t="s">
        <v>291</v>
      </c>
      <c r="AG224" s="85" t="b">
        <f t="shared" si="77"/>
        <v>0</v>
      </c>
      <c r="AH224" s="91" t="str">
        <f t="shared" si="68"/>
        <v>/</v>
      </c>
      <c r="AI224" s="92" t="str">
        <f t="shared" si="69"/>
        <v>/</v>
      </c>
      <c r="AJ224" s="93" t="str">
        <f t="shared" si="70"/>
        <v xml:space="preserve"> </v>
      </c>
      <c r="AK224" s="6"/>
      <c r="AL224" s="8" t="str">
        <f t="shared" si="71"/>
        <v>{84</v>
      </c>
      <c r="AM224" s="29" t="str">
        <f t="shared" si="72"/>
        <v>ITM_RS</v>
      </c>
      <c r="AN224" s="29" t="str">
        <f t="shared" si="73"/>
        <v>ITM_PR</v>
      </c>
      <c r="AO224" s="29" t="str">
        <f t="shared" si="74"/>
        <v>MNU_TEST</v>
      </c>
      <c r="AP224" s="48" t="str">
        <f>IF(NOT(ISNA(MATCH(AM224,Lookups!E:E,))),VLOOKUP(AM224,Lookups!E:F,2,0),
IF(NOT(ISNA(MATCH(AN224,Lookups!E:E,))),VLOOKUP(AN224,Lookups!E:F,2,0),
IF(NOT(ISNA(MATCH(AO224,Lookups!E:E,))),VLOOKUP(AO224,Lookups!E:F,2,0),"ITM_NULL")))</f>
        <v>ITM_NULL</v>
      </c>
      <c r="AQ224" s="30" t="str">
        <f t="shared" si="79"/>
        <v>ITM_QUESTION_MARK</v>
      </c>
      <c r="AR224" s="120" t="s">
        <v>283</v>
      </c>
      <c r="AS224" s="121" t="s">
        <v>283</v>
      </c>
      <c r="AT224" s="116" t="s">
        <v>147</v>
      </c>
      <c r="AW224" s="14" t="str">
        <f t="shared" si="78"/>
        <v>{84</v>
      </c>
      <c r="AX224" s="196" t="str" cm="1">
        <f t="array" ref="AX224">SUBSTITUTE(SUBSTITUTE(_xlfn.SWITCH(AM224,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AM224), ".lo", ),"MNU_", "-MNU_")</f>
        <v>ITM_RS</v>
      </c>
      <c r="AY224" s="196" t="str" cm="1">
        <f t="array" ref="AY224">SUBSTITUTE(SUBSTITUTE(_xlfn.SWITCH(AN224,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AN224), ".lo", ),"MNU_", "-MNU_")</f>
        <v>ITM_PR</v>
      </c>
      <c r="AZ224" s="196" t="str" cm="1">
        <f t="array" ref="AZ224">SUBSTITUTE(SUBSTITUTE(_xlfn.SWITCH(AO224,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AO224), ".lo", ),"MNU_", "-MNU_")</f>
        <v>-MNU_TEST</v>
      </c>
      <c r="BA224" s="215" t="str" cm="1">
        <f t="array" ref="BA224">SUBSTITUTE(SUBSTITUTE(_xlfn.SWITCH(AP224,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AP224), ".lo", ),"MNU_", "-MNU_")</f>
        <v>ITM_NULL</v>
      </c>
      <c r="BB224" s="196" t="str" cm="1">
        <f t="array" ref="BB224">SUBSTITUTE(SUBSTITUTE(_xlfn.SWITCH(AQ224,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AQ224), ".lo", ),"MNU_", "-MNU_")</f>
        <v>ITM_QUESTION_MARK</v>
      </c>
      <c r="BC224" s="196" t="str" cm="1">
        <f t="array" ref="BC224">SUBSTITUTE(SUBSTITUTE(_xlfn.SWITCH(AR224,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AR224), ".lo", ),"MNU_", "-MNU_")</f>
        <v>ITM_SLASH</v>
      </c>
      <c r="BD224" s="196" t="str" cm="1">
        <f t="array" ref="BD224">SUBSTITUTE(SUBSTITUTE(_xlfn.SWITCH(AS224,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AS224), ".lo", ),"MNU_", "-MNU_")</f>
        <v>ITM_SLASH</v>
      </c>
      <c r="BE224" s="196" t="str" cm="1">
        <f t="array" ref="BE224">SUBSTITUTE(SUBSTITUTE(_xlfn.SWITCH(AT224,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AT224), ".lo", ),"MNU_", "-MNU_")</f>
        <v>ITM_NULL</v>
      </c>
      <c r="BG224" s="82"/>
      <c r="BI224" s="13" t="str">
        <f t="shared" si="76"/>
        <v xml:space="preserve">  {84,                  ITM_RS,               ITM_PR,               -MNU_TEST,            ITM_NULL,             ITM_QUESTION_MARK,    ITM_SLASH,            ITM_SLASH,            ITM_NULL            },</v>
      </c>
    </row>
    <row r="225" spans="24:61" ht="22" thickBot="1">
      <c r="X225" s="174" t="str">
        <f t="shared" si="66"/>
        <v>V47</v>
      </c>
      <c r="Y225" s="148">
        <v>8</v>
      </c>
      <c r="Z225" s="148">
        <v>5</v>
      </c>
      <c r="AA225" s="151" t="str">
        <f t="shared" si="67"/>
        <v>V47.85</v>
      </c>
      <c r="AB225" s="161" t="s">
        <v>21</v>
      </c>
      <c r="AC225" s="162" t="s">
        <v>82</v>
      </c>
      <c r="AD225" s="163" t="s">
        <v>320</v>
      </c>
      <c r="AE225" s="164"/>
      <c r="AF225" s="52" t="s">
        <v>21</v>
      </c>
      <c r="AG225" s="85" t="b">
        <f t="shared" si="77"/>
        <v>0</v>
      </c>
      <c r="AH225" s="94" t="str">
        <f t="shared" si="68"/>
        <v>OFF</v>
      </c>
      <c r="AI225" s="95" t="str">
        <f t="shared" si="69"/>
        <v>SNAP</v>
      </c>
      <c r="AJ225" s="96" t="str">
        <f t="shared" si="70"/>
        <v>EXIT</v>
      </c>
      <c r="AK225" s="6"/>
      <c r="AL225" s="8" t="str">
        <f t="shared" si="71"/>
        <v>{85</v>
      </c>
      <c r="AM225" s="29" t="str">
        <f t="shared" si="72"/>
        <v>ITM_EXIT1</v>
      </c>
      <c r="AN225" s="29" t="str">
        <f t="shared" si="73"/>
        <v>ITM_OFF</v>
      </c>
      <c r="AO225" s="29" t="str">
        <f t="shared" si="74"/>
        <v>ITM_SNAP</v>
      </c>
      <c r="AP225" s="48" t="str">
        <f>IF(NOT(ISNA(MATCH(AM225,Lookups!E:E,))),VLOOKUP(AM225,Lookups!E:F,2,0),
IF(NOT(ISNA(MATCH(AN225,Lookups!E:E,))),VLOOKUP(AN225,Lookups!E:F,2,0),
IF(NOT(ISNA(MATCH(AO225,Lookups!E:E,))),VLOOKUP(AO225,Lookups!E:F,2,0),"ITM_NULL")))</f>
        <v>ITM_EXIT1</v>
      </c>
      <c r="AQ225" s="30" t="str">
        <f t="shared" si="79"/>
        <v>ITM_EXIT1</v>
      </c>
      <c r="AR225" s="126" t="s">
        <v>271</v>
      </c>
      <c r="AS225" s="123" t="s">
        <v>335</v>
      </c>
      <c r="AT225" s="124" t="s">
        <v>270</v>
      </c>
      <c r="AW225" s="14" t="str">
        <f t="shared" si="78"/>
        <v>{85</v>
      </c>
      <c r="AX225" s="196" t="str" cm="1">
        <f t="array" ref="AX225">SUBSTITUTE(SUBSTITUTE(_xlfn.SWITCH(AM225,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AM225), ".lo", ),"MNU_", "-MNU_")</f>
        <v>ITM_EXIT1</v>
      </c>
      <c r="AY225" s="196" t="str" cm="1">
        <f t="array" ref="AY225">SUBSTITUTE(SUBSTITUTE(_xlfn.SWITCH(AN225,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AN225), ".lo", ),"MNU_", "-MNU_")</f>
        <v>ITM_OFF</v>
      </c>
      <c r="AZ225" s="196" t="str" cm="1">
        <f t="array" ref="AZ225">SUBSTITUTE(SUBSTITUTE(_xlfn.SWITCH(AO225,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AO225), ".lo", ),"MNU_", "-MNU_")</f>
        <v>ITM_SNAP</v>
      </c>
      <c r="BA225" s="215" t="str" cm="1">
        <f t="array" ref="BA225">SUBSTITUTE(SUBSTITUTE(_xlfn.SWITCH(AP225,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AP225), ".lo", ),"MNU_", "-MNU_")</f>
        <v>ITM_EXIT1</v>
      </c>
      <c r="BB225" s="196" t="str" cm="1">
        <f t="array" ref="BB225">SUBSTITUTE(SUBSTITUTE(_xlfn.SWITCH(AQ225,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AQ225), ".lo", ),"MNU_", "-MNU_")</f>
        <v>ITM_EXIT1</v>
      </c>
      <c r="BC225" s="196" t="str" cm="1">
        <f t="array" ref="BC225">SUBSTITUTE(SUBSTITUTE(_xlfn.SWITCH(AR225,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AR225), ".lo", ),"MNU_", "-MNU_")</f>
        <v>ITM_OFF</v>
      </c>
      <c r="BD225" s="196" t="str" cm="1">
        <f t="array" ref="BD225">SUBSTITUTE(SUBSTITUTE(_xlfn.SWITCH(AS225,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AS225), ".lo", ),"MNU_", "-MNU_")</f>
        <v>ITM_SNAP</v>
      </c>
      <c r="BE225" s="196" t="str" cm="1">
        <f t="array" ref="BE225">SUBSTITUTE(SUBSTITUTE(_xlfn.SWITCH(AT225,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AT225), ".lo", ),"MNU_", "-MNU_")</f>
        <v>ITM_EXIT1</v>
      </c>
      <c r="BG225" s="82"/>
      <c r="BI225" s="80" t="str">
        <f>"  "&amp;AW225&amp;", "&amp;REPT(" ",$BH$54-LEN(AW225))&amp;
AX225&amp;", "&amp;REPT(" ",$BH$54-LEN(AX225))&amp;
AY225&amp;", "&amp;REPT(" ",$BH$54-LEN(AY225))&amp;
AZ225&amp;", "&amp;REPT(" ",$BH$54-LEN(AZ225))&amp;
BA225&amp;", "&amp;REPT(" ",$BH$54-LEN(BA225))&amp;
BB225&amp;", "&amp;REPT(" ",$BH$54-LEN(BB225))&amp;
BC225&amp;", "&amp;REPT(" ",$BH$54-LEN(BC225))&amp;
BD225&amp;", "&amp;REPT(" ",$BH$54-LEN(BD225))&amp;
BE225&amp;REPT(" ",$BH$54-LEN(BE225))&amp;
"}"</f>
        <v xml:space="preserve">  {85,                  ITM_EXIT1,            ITM_OFF,              ITM_SNAP,             ITM_EXIT1,            ITM_EXIT1,            ITM_OFF,              ITM_SNAP,             ITM_EXIT1           }</v>
      </c>
    </row>
    <row r="226" spans="24:61" ht="21">
      <c r="AK226" s="6"/>
      <c r="BG226" s="82"/>
      <c r="BI226" s="16" t="s">
        <v>519</v>
      </c>
    </row>
    <row r="227" spans="24:61" ht="21">
      <c r="AK227" s="6"/>
      <c r="BG227" s="82"/>
      <c r="BI227" s="13" t="s">
        <v>299</v>
      </c>
    </row>
    <row r="228" spans="24:61" ht="21">
      <c r="X228" s="175" t="s">
        <v>341</v>
      </c>
      <c r="Y228" s="145">
        <v>1</v>
      </c>
      <c r="Z228" s="145">
        <v>1</v>
      </c>
      <c r="AA228" s="146" t="str">
        <f t="shared" ref="AA228:AA270" si="80">X228&amp;"."&amp;Y228&amp;Z228</f>
        <v>N47.11</v>
      </c>
      <c r="AB228" s="147" t="s">
        <v>311</v>
      </c>
      <c r="AC228" s="15"/>
      <c r="AD228" s="15"/>
      <c r="AE228" s="141"/>
      <c r="AF228" s="15"/>
      <c r="AH228" s="98"/>
      <c r="AI228" s="98"/>
      <c r="AJ228" s="98"/>
      <c r="AK228" s="6"/>
      <c r="BI228" s="13"/>
    </row>
    <row r="229" spans="24:61" ht="21">
      <c r="X229" s="159" t="str">
        <f>X228</f>
        <v>N47</v>
      </c>
      <c r="Y229" s="148">
        <v>1</v>
      </c>
      <c r="Z229" s="148">
        <v>2</v>
      </c>
      <c r="AA229" s="146" t="str">
        <f t="shared" si="80"/>
        <v>N47.12</v>
      </c>
      <c r="AB229" s="147" t="s">
        <v>312</v>
      </c>
      <c r="AC229" s="15"/>
      <c r="AD229" s="15"/>
      <c r="AE229" s="141"/>
      <c r="AF229" s="15"/>
      <c r="AH229" s="98"/>
      <c r="AI229" s="98"/>
      <c r="AJ229" s="98"/>
      <c r="AK229" s="6"/>
    </row>
    <row r="230" spans="24:61" ht="21">
      <c r="X230" s="159" t="str">
        <f t="shared" ref="X230:X270" si="81">X229</f>
        <v>N47</v>
      </c>
      <c r="Y230" s="148">
        <v>1</v>
      </c>
      <c r="Z230" s="148">
        <v>3</v>
      </c>
      <c r="AA230" s="146" t="str">
        <f t="shared" si="80"/>
        <v>N47.13</v>
      </c>
      <c r="AB230" s="147" t="s">
        <v>313</v>
      </c>
      <c r="AC230" s="15"/>
      <c r="AD230" s="15"/>
      <c r="AE230" s="141"/>
      <c r="AF230" s="15"/>
      <c r="AH230" s="98"/>
      <c r="AI230" s="98"/>
      <c r="AJ230" s="98"/>
      <c r="AK230" s="6"/>
      <c r="AM230" s="79" t="s">
        <v>514</v>
      </c>
      <c r="AX230" s="79" t="s">
        <v>515</v>
      </c>
      <c r="AY230" s="29" t="s">
        <v>516</v>
      </c>
      <c r="BG230" s="82"/>
      <c r="BI230" s="17" t="str">
        <f>"// "&amp;X230&amp;" Layout from Layout_template_automation template: Do not change manually"</f>
        <v>// N47 Layout from Layout_template_automation template: Do not change manually</v>
      </c>
    </row>
    <row r="231" spans="24:61" ht="22" thickBot="1">
      <c r="X231" s="159" t="str">
        <f t="shared" si="81"/>
        <v>N47</v>
      </c>
      <c r="Y231" s="148">
        <v>1</v>
      </c>
      <c r="Z231" s="148">
        <v>4</v>
      </c>
      <c r="AA231" s="146" t="str">
        <f t="shared" si="80"/>
        <v>N47.14</v>
      </c>
      <c r="AB231" s="147" t="s">
        <v>314</v>
      </c>
      <c r="AC231" s="15"/>
      <c r="AD231" s="15"/>
      <c r="AE231" s="141"/>
      <c r="AF231" s="15"/>
      <c r="AH231" s="98"/>
      <c r="AI231" s="98"/>
      <c r="AJ231" s="98"/>
      <c r="AK231" s="6"/>
      <c r="BG231" s="82"/>
      <c r="BI231" s="16" t="s">
        <v>298</v>
      </c>
    </row>
    <row r="232" spans="24:61" ht="22" thickBot="1">
      <c r="X232" s="159" t="str">
        <f t="shared" si="81"/>
        <v>N47</v>
      </c>
      <c r="Y232" s="148">
        <v>1</v>
      </c>
      <c r="Z232" s="148">
        <v>5</v>
      </c>
      <c r="AA232" s="146" t="str">
        <f t="shared" si="80"/>
        <v>N47.15</v>
      </c>
      <c r="AB232" s="147" t="s">
        <v>314</v>
      </c>
      <c r="AC232" s="15"/>
      <c r="AD232" s="15"/>
      <c r="AE232" s="141"/>
      <c r="AF232" s="15"/>
      <c r="AH232" s="98"/>
      <c r="AI232" s="98"/>
      <c r="AJ232" s="98"/>
      <c r="AK232" s="6"/>
      <c r="AM232" s="217" t="s">
        <v>454</v>
      </c>
      <c r="AN232" s="217"/>
      <c r="AO232" s="217"/>
      <c r="AP232" s="78" t="s">
        <v>296</v>
      </c>
      <c r="AQ232" s="33" t="s">
        <v>455</v>
      </c>
      <c r="AR232" s="106" t="s">
        <v>436</v>
      </c>
      <c r="AS232" s="107" t="s">
        <v>436</v>
      </c>
      <c r="AT232" s="108" t="s">
        <v>436</v>
      </c>
      <c r="BG232" s="82"/>
      <c r="BI232" s="16" t="str">
        <f>"TO_QSPI const calcKey_t kbd_std_"&amp;X233&amp;"[37] = {"</f>
        <v>TO_QSPI const calcKey_t kbd_std_N47[37] = {</v>
      </c>
    </row>
    <row r="233" spans="24:61" ht="22" thickBot="1">
      <c r="X233" s="159" t="str">
        <f t="shared" si="81"/>
        <v>N47</v>
      </c>
      <c r="Y233" s="148">
        <v>1</v>
      </c>
      <c r="Z233" s="148">
        <v>6</v>
      </c>
      <c r="AA233" s="146" t="str">
        <f t="shared" si="80"/>
        <v>N47.16</v>
      </c>
      <c r="AB233" s="149" t="s">
        <v>315</v>
      </c>
      <c r="AC233" s="32"/>
      <c r="AD233" s="32"/>
      <c r="AE233" s="141"/>
      <c r="AF233" s="32"/>
      <c r="AH233" s="98"/>
      <c r="AI233" s="98"/>
      <c r="AJ233" s="98"/>
      <c r="AK233" s="6"/>
      <c r="BG233" s="82"/>
      <c r="BI233" s="16" t="s">
        <v>458</v>
      </c>
    </row>
    <row r="234" spans="24:61" ht="21">
      <c r="X234" s="159" t="str">
        <f t="shared" si="81"/>
        <v>N47</v>
      </c>
      <c r="Y234" s="145">
        <v>2</v>
      </c>
      <c r="Z234" s="145">
        <v>1</v>
      </c>
      <c r="AA234" s="151" t="str">
        <f t="shared" si="80"/>
        <v>N47.21</v>
      </c>
      <c r="AB234" s="152" t="s">
        <v>10</v>
      </c>
      <c r="AC234" s="153" t="s">
        <v>67</v>
      </c>
      <c r="AD234" s="154" t="s">
        <v>24</v>
      </c>
      <c r="AE234" s="155"/>
      <c r="AF234" s="50" t="s">
        <v>33</v>
      </c>
      <c r="AG234" s="85" t="b">
        <f>AF234=AH234</f>
        <v>1</v>
      </c>
      <c r="AH234" s="88" t="str">
        <f t="shared" ref="AH234:AH270" si="82">INDEX(labelitem,MATCH(AR234,items,0),1)</f>
        <v>a</v>
      </c>
      <c r="AI234" s="89" t="str">
        <f t="shared" ref="AI234:AI270" si="83">INDEX(labelitem,MATCH(AS234,items,0),1)</f>
        <v>SIN</v>
      </c>
      <c r="AJ234" s="90" t="str">
        <f t="shared" ref="AJ234:AJ270" si="84">INDEX(labelitem,MATCH(AT234,items,0),1)</f>
        <v>Reg A</v>
      </c>
      <c r="AK234" s="6"/>
      <c r="AL234" s="8" t="str">
        <f t="shared" ref="AL234:AL270" si="85">"{"&amp;Y234*10+Z234</f>
        <v>{21</v>
      </c>
      <c r="AM234" s="29" t="str">
        <f t="shared" ref="AM234:AM270" si="86">VLOOKUP(AB234,labelitem,2,0)</f>
        <v>ITM_sin</v>
      </c>
      <c r="AN234" s="29" t="str">
        <f t="shared" ref="AN234:AN270" si="87">VLOOKUP(AC234,labelitem,2,0)</f>
        <v>ITM_arcsin</v>
      </c>
      <c r="AO234" s="29" t="str">
        <f t="shared" ref="AO234:AO270" si="88">VLOOKUP(AD234,labelitem,2,0)</f>
        <v>ITM_TGLFRT</v>
      </c>
      <c r="AP234" s="48" t="str">
        <f>IF(NOT(ISNA(MATCH(AM234,Lookups!E:E,))),VLOOKUP(AM234,Lookups!E:F,2,0),
IF(NOT(ISNA(MATCH(AN234,Lookups!E:E,))),VLOOKUP(AN234,Lookups!E:F,2,0),
IF(NOT(ISNA(MATCH(AO234,Lookups!E:E,))),VLOOKUP(AO234,Lookups!E:F,2,0),"ITM_NULL")))</f>
        <v>ITM_NULL</v>
      </c>
      <c r="AQ234" s="30" t="str">
        <f>VLOOKUP(AF234,labelitem,2,0)</f>
        <v>ITM_A</v>
      </c>
      <c r="AR234" s="110" t="s">
        <v>352</v>
      </c>
      <c r="AS234" s="111" t="s">
        <v>199</v>
      </c>
      <c r="AT234" s="112" t="s">
        <v>150</v>
      </c>
      <c r="AW234" s="14" t="str">
        <f>AL234</f>
        <v>{21</v>
      </c>
      <c r="AX234" s="196" t="str" cm="1">
        <f t="array" ref="AX234">SUBSTITUTE(SUBSTITUTE(_xlfn.SWITCH(AM234,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AM234), ".lo", ),"MNU_", "-MNU_")</f>
        <v>ITM_sin</v>
      </c>
      <c r="AY234" s="196" t="str" cm="1">
        <f t="array" ref="AY234">SUBSTITUTE(SUBSTITUTE(_xlfn.SWITCH(AN234,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AN234), ".lo", ),"MNU_", "-MNU_")</f>
        <v>ITM_arcsin</v>
      </c>
      <c r="AZ234" s="196" t="str" cm="1">
        <f t="array" ref="AZ234">SUBSTITUTE(SUBSTITUTE(_xlfn.SWITCH(AO234,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AO234), ".lo", ),"MNU_", "-MNU_")</f>
        <v>ITM_TGLFRT</v>
      </c>
      <c r="BA234" s="215" t="str" cm="1">
        <f t="array" ref="BA234">SUBSTITUTE(SUBSTITUTE(_xlfn.SWITCH(AP234,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AP234), ".lo", ),"MNU_", "-MNU_")</f>
        <v>ITM_NULL</v>
      </c>
      <c r="BB234" s="196" t="str" cm="1">
        <f t="array" ref="BB234">SUBSTITUTE(SUBSTITUTE(_xlfn.SWITCH(AQ234,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AQ234), ".lo", ),"MNU_", "-MNU_")</f>
        <v>ITM_A</v>
      </c>
      <c r="BC234" s="196" t="str" cm="1">
        <f t="array" ref="BC234">SUBSTITUTE(SUBSTITUTE(_xlfn.SWITCH(AR234,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AR234), ".lo", ),"MNU_", "-MNU_")</f>
        <v>ITM_a</v>
      </c>
      <c r="BD234" s="196" t="str" cm="1">
        <f t="array" ref="BD234">SUBSTITUTE(SUBSTITUTE(_xlfn.SWITCH(AS234,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AS234), ".lo", ),"MNU_", "-MNU_")</f>
        <v>ITM_SIN_SIGN</v>
      </c>
      <c r="BE234" s="196" t="str" cm="1">
        <f t="array" ref="BE234">SUBSTITUTE(SUBSTITUTE(_xlfn.SWITCH(AT234,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AT234), ".lo", ),"MNU_", "-MNU_")</f>
        <v>ITM_REG_A</v>
      </c>
      <c r="BG234" s="82"/>
      <c r="BI234" s="13" t="str">
        <f t="shared" ref="BI234:BI269" si="89">"  "&amp;AW234&amp;", "&amp;REPT(" ",$BH$54-LEN(AW234))&amp;
AX234&amp;", "&amp;REPT(" ",$BH$54-LEN(AX234))&amp;
AY234&amp;", "&amp;REPT(" ",$BH$54-LEN(AY234))&amp;
AZ234&amp;", "&amp;REPT(" ",$BH$54-LEN(AZ234))&amp;
BA234&amp;", "&amp;REPT(" ",$BH$54-LEN(BA234))&amp;
BB234&amp;", "&amp;REPT(" ",$BH$54-LEN(BB234))&amp;
BC234&amp;", "&amp;REPT(" ",$BH$54-LEN(BC234))&amp;
BD234&amp;", "&amp;REPT(" ",$BH$54-LEN(BD234))&amp;
BE234&amp;REPT(" ",$BH$54-LEN(BE234))&amp;
"},"</f>
        <v xml:space="preserve">  {21,                  ITM_sin,              ITM_arcsin,           ITM_TGLFRT,           ITM_NULL,             ITM_A,                ITM_a,                ITM_SIN_SIGN,         ITM_REG_A           },</v>
      </c>
    </row>
    <row r="235" spans="24:61" ht="21">
      <c r="X235" s="159" t="str">
        <f t="shared" si="81"/>
        <v>N47</v>
      </c>
      <c r="Y235" s="148">
        <v>2</v>
      </c>
      <c r="Z235" s="148">
        <v>2</v>
      </c>
      <c r="AA235" s="151" t="str">
        <f t="shared" si="80"/>
        <v>N47.22</v>
      </c>
      <c r="AB235" s="156" t="s">
        <v>11</v>
      </c>
      <c r="AC235" s="157" t="s">
        <v>69</v>
      </c>
      <c r="AD235" s="158" t="s">
        <v>26</v>
      </c>
      <c r="AE235" s="3"/>
      <c r="AF235" s="51" t="s">
        <v>34</v>
      </c>
      <c r="AG235" s="85" t="b">
        <f t="shared" ref="AG235:AG270" si="90">AF235=AH235</f>
        <v>1</v>
      </c>
      <c r="AH235" s="91" t="str">
        <f t="shared" si="82"/>
        <v>b</v>
      </c>
      <c r="AI235" s="92" t="str">
        <f t="shared" si="83"/>
        <v>COS</v>
      </c>
      <c r="AJ235" s="93" t="str">
        <f t="shared" si="84"/>
        <v>Reg B</v>
      </c>
      <c r="AK235" s="6"/>
      <c r="AL235" s="8" t="str">
        <f t="shared" si="85"/>
        <v>{22</v>
      </c>
      <c r="AM235" s="29" t="str">
        <f t="shared" si="86"/>
        <v>ITM_cos</v>
      </c>
      <c r="AN235" s="29" t="str">
        <f t="shared" si="87"/>
        <v>ITM_arccos</v>
      </c>
      <c r="AO235" s="29" t="str">
        <f t="shared" si="88"/>
        <v>ITM_HASH_JM</v>
      </c>
      <c r="AP235" s="48" t="str">
        <f>IF(NOT(ISNA(MATCH(AM235,Lookups!E:E,))),VLOOKUP(AM235,Lookups!E:F,2,0),
IF(NOT(ISNA(MATCH(AN235,Lookups!E:E,))),VLOOKUP(AN235,Lookups!E:F,2,0),
IF(NOT(ISNA(MATCH(AO235,Lookups!E:E,))),VLOOKUP(AO235,Lookups!E:F,2,0),"ITM_NULL")))</f>
        <v>ITM_NUMBER_SIGN</v>
      </c>
      <c r="AQ235" s="30" t="str">
        <f>VLOOKUP(AF235,labelitem,2,0)</f>
        <v>ITM_B</v>
      </c>
      <c r="AR235" s="113" t="s">
        <v>353</v>
      </c>
      <c r="AS235" s="114" t="s">
        <v>205</v>
      </c>
      <c r="AT235" s="115" t="s">
        <v>157</v>
      </c>
      <c r="AW235" s="14" t="str">
        <f t="shared" ref="AW235:AW270" si="91">AL235</f>
        <v>{22</v>
      </c>
      <c r="AX235" s="196" t="str" cm="1">
        <f t="array" ref="AX235">SUBSTITUTE(SUBSTITUTE(_xlfn.SWITCH(AM235,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AM235), ".lo", ),"MNU_", "-MNU_")</f>
        <v>ITM_cos</v>
      </c>
      <c r="AY235" s="196" t="str" cm="1">
        <f t="array" ref="AY235">SUBSTITUTE(SUBSTITUTE(_xlfn.SWITCH(AN235,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AN235), ".lo", ),"MNU_", "-MNU_")</f>
        <v>ITM_arccos</v>
      </c>
      <c r="AZ235" s="196" t="str" cm="1">
        <f t="array" ref="AZ235">SUBSTITUTE(SUBSTITUTE(_xlfn.SWITCH(AO235,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AO235), ".lo", ),"MNU_", "-MNU_")</f>
        <v>ITM_HASH_JM</v>
      </c>
      <c r="BA235" s="215" t="str" cm="1">
        <f t="array" ref="BA235">SUBSTITUTE(SUBSTITUTE(_xlfn.SWITCH(AP235,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AP235), ".lo", ),"MNU_", "-MNU_")</f>
        <v>ITM_NUMBER_SIGN</v>
      </c>
      <c r="BB235" s="196" t="str" cm="1">
        <f t="array" ref="BB235">SUBSTITUTE(SUBSTITUTE(_xlfn.SWITCH(AQ235,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AQ235), ".lo", ),"MNU_", "-MNU_")</f>
        <v>ITM_B</v>
      </c>
      <c r="BC235" s="196" t="str" cm="1">
        <f t="array" ref="BC235">SUBSTITUTE(SUBSTITUTE(_xlfn.SWITCH(AR235,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AR235), ".lo", ),"MNU_", "-MNU_")</f>
        <v>ITM_b</v>
      </c>
      <c r="BD235" s="196" t="str" cm="1">
        <f t="array" ref="BD235">SUBSTITUTE(SUBSTITUTE(_xlfn.SWITCH(AS235,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AS235), ".lo", ),"MNU_", "-MNU_")</f>
        <v>ITM_COS_SIGN</v>
      </c>
      <c r="BE235" s="196" t="str" cm="1">
        <f t="array" ref="BE235">SUBSTITUTE(SUBSTITUTE(_xlfn.SWITCH(AT235,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AT235), ".lo", ),"MNU_", "-MNU_")</f>
        <v>ITM_REG_B</v>
      </c>
      <c r="BG235" s="82"/>
      <c r="BI235" s="13" t="str">
        <f t="shared" si="89"/>
        <v xml:space="preserve">  {22,                  ITM_cos,              ITM_arccos,           ITM_HASH_JM,          ITM_NUMBER_SIGN,      ITM_B,                ITM_b,                ITM_COS_SIGN,         ITM_REG_B           },</v>
      </c>
    </row>
    <row r="236" spans="24:61" ht="21">
      <c r="X236" s="159" t="str">
        <f t="shared" si="81"/>
        <v>N47</v>
      </c>
      <c r="Y236" s="148">
        <v>2</v>
      </c>
      <c r="Z236" s="148">
        <v>3</v>
      </c>
      <c r="AA236" s="151" t="str">
        <f t="shared" si="80"/>
        <v>N47.23</v>
      </c>
      <c r="AB236" s="156" t="s">
        <v>12</v>
      </c>
      <c r="AC236" s="157" t="s">
        <v>71</v>
      </c>
      <c r="AD236" s="158" t="s">
        <v>28</v>
      </c>
      <c r="AE236" s="3"/>
      <c r="AF236" s="51" t="s">
        <v>35</v>
      </c>
      <c r="AG236" s="85" t="b">
        <f t="shared" si="90"/>
        <v>1</v>
      </c>
      <c r="AH236" s="91" t="str">
        <f t="shared" si="82"/>
        <v>c</v>
      </c>
      <c r="AI236" s="92" t="str">
        <f t="shared" si="83"/>
        <v>TAN</v>
      </c>
      <c r="AJ236" s="93" t="str">
        <f t="shared" si="84"/>
        <v>Reg C</v>
      </c>
      <c r="AK236" s="6"/>
      <c r="AL236" s="8" t="str">
        <f t="shared" si="85"/>
        <v>{23</v>
      </c>
      <c r="AM236" s="29" t="str">
        <f t="shared" si="86"/>
        <v>ITM_tan</v>
      </c>
      <c r="AN236" s="29" t="str">
        <f t="shared" si="87"/>
        <v>ITM_arctan</v>
      </c>
      <c r="AO236" s="29" t="str">
        <f t="shared" si="88"/>
        <v>ITM_ms</v>
      </c>
      <c r="AP236" s="48" t="str">
        <f>IF(NOT(ISNA(MATCH(AM236,Lookups!E:E,))),VLOOKUP(AM236,Lookups!E:F,2,0),
IF(NOT(ISNA(MATCH(AN236,Lookups!E:E,))),VLOOKUP(AN236,Lookups!E:F,2,0),
IF(NOT(ISNA(MATCH(AO236,Lookups!E:E,))),VLOOKUP(AO236,Lookups!E:F,2,0),"ITM_NULL")))</f>
        <v>ITM_NULL</v>
      </c>
      <c r="AQ236" s="30" t="str">
        <f>VLOOKUP(AF236,labelitem,2,0)</f>
        <v>ITM_C</v>
      </c>
      <c r="AR236" s="113" t="s">
        <v>354</v>
      </c>
      <c r="AS236" s="114" t="s">
        <v>211</v>
      </c>
      <c r="AT236" s="115" t="s">
        <v>163</v>
      </c>
      <c r="AW236" s="14" t="str">
        <f t="shared" si="91"/>
        <v>{23</v>
      </c>
      <c r="AX236" s="196" t="str" cm="1">
        <f t="array" ref="AX236">SUBSTITUTE(SUBSTITUTE(_xlfn.SWITCH(AM236,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AM236), ".lo", ),"MNU_", "-MNU_")</f>
        <v>ITM_tan</v>
      </c>
      <c r="AY236" s="196" t="str" cm="1">
        <f t="array" ref="AY236">SUBSTITUTE(SUBSTITUTE(_xlfn.SWITCH(AN236,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AN236), ".lo", ),"MNU_", "-MNU_")</f>
        <v>ITM_arctan</v>
      </c>
      <c r="AZ236" s="196" t="str" cm="1">
        <f t="array" ref="AZ236">SUBSTITUTE(SUBSTITUTE(_xlfn.SWITCH(AO236,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AO236), ".lo", ),"MNU_", "-MNU_")</f>
        <v>ITM_ms</v>
      </c>
      <c r="BA236" s="215" t="str" cm="1">
        <f t="array" ref="BA236">SUBSTITUTE(SUBSTITUTE(_xlfn.SWITCH(AP236,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AP236), ".lo", ),"MNU_", "-MNU_")</f>
        <v>ITM_NULL</v>
      </c>
      <c r="BB236" s="196" t="str" cm="1">
        <f t="array" ref="BB236">SUBSTITUTE(SUBSTITUTE(_xlfn.SWITCH(AQ236,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AQ236), ".lo", ),"MNU_", "-MNU_")</f>
        <v>ITM_C</v>
      </c>
      <c r="BC236" s="196" t="str" cm="1">
        <f t="array" ref="BC236">SUBSTITUTE(SUBSTITUTE(_xlfn.SWITCH(AR236,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AR236), ".lo", ),"MNU_", "-MNU_")</f>
        <v>ITM_c</v>
      </c>
      <c r="BD236" s="196" t="str" cm="1">
        <f t="array" ref="BD236">SUBSTITUTE(SUBSTITUTE(_xlfn.SWITCH(AS236,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AS236), ".lo", ),"MNU_", "-MNU_")</f>
        <v>ITM_TAN_SIGN</v>
      </c>
      <c r="BE236" s="196" t="str" cm="1">
        <f t="array" ref="BE236">SUBSTITUTE(SUBSTITUTE(_xlfn.SWITCH(AT236,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AT236), ".lo", ),"MNU_", "-MNU_")</f>
        <v>ITM_REG_C</v>
      </c>
      <c r="BG236" s="82"/>
      <c r="BI236" s="13" t="str">
        <f t="shared" si="89"/>
        <v xml:space="preserve">  {23,                  ITM_tan,              ITM_arctan,           ITM_ms,               ITM_NULL,             ITM_C,                ITM_c,                ITM_TAN_SIGN,         ITM_REG_C           },</v>
      </c>
    </row>
    <row r="237" spans="24:61" ht="21">
      <c r="X237" s="159" t="str">
        <f t="shared" si="81"/>
        <v>N47</v>
      </c>
      <c r="Y237" s="148">
        <v>2</v>
      </c>
      <c r="Z237" s="148">
        <v>4</v>
      </c>
      <c r="AA237" s="151" t="str">
        <f t="shared" si="80"/>
        <v>N47.24</v>
      </c>
      <c r="AB237" s="156" t="s">
        <v>2</v>
      </c>
      <c r="AC237" s="157" t="s">
        <v>25</v>
      </c>
      <c r="AD237" s="158" t="s">
        <v>30</v>
      </c>
      <c r="AE237" s="3"/>
      <c r="AF237" s="51" t="s">
        <v>36</v>
      </c>
      <c r="AG237" s="85" t="b">
        <f t="shared" si="90"/>
        <v>1</v>
      </c>
      <c r="AH237" s="91" t="str">
        <f t="shared" si="82"/>
        <v>d</v>
      </c>
      <c r="AI237" s="92" t="str">
        <f t="shared" si="83"/>
        <v>^</v>
      </c>
      <c r="AJ237" s="93" t="str">
        <f t="shared" si="84"/>
        <v>Reg D</v>
      </c>
      <c r="AK237" s="6"/>
      <c r="AL237" s="8" t="str">
        <f t="shared" si="85"/>
        <v>{24</v>
      </c>
      <c r="AM237" s="29" t="str">
        <f t="shared" si="86"/>
        <v>ITM_1ONX</v>
      </c>
      <c r="AN237" s="29" t="str">
        <f t="shared" si="87"/>
        <v>ITM_YX</v>
      </c>
      <c r="AO237" s="29" t="str">
        <f t="shared" si="88"/>
        <v>ITM_dotD</v>
      </c>
      <c r="AP237" s="48" t="str">
        <f>IF(NOT(ISNA(MATCH(AM237,Lookups!E:E,))),VLOOKUP(AM237,Lookups!E:F,2,0),
IF(NOT(ISNA(MATCH(AN237,Lookups!E:E,))),VLOOKUP(AN237,Lookups!E:F,2,0),
IF(NOT(ISNA(MATCH(AO237,Lookups!E:E,))),VLOOKUP(AO237,Lookups!E:F,2,0),"ITM_NULL")))</f>
        <v>ITM_NULL</v>
      </c>
      <c r="AQ237" s="30" t="str">
        <f>VLOOKUP(AF237,labelitem,2,0)</f>
        <v>ITM_D</v>
      </c>
      <c r="AR237" s="113" t="s">
        <v>355</v>
      </c>
      <c r="AS237" s="121" t="s">
        <v>156</v>
      </c>
      <c r="AT237" s="115" t="s">
        <v>169</v>
      </c>
      <c r="AW237" s="14" t="str">
        <f t="shared" si="91"/>
        <v>{24</v>
      </c>
      <c r="AX237" s="196" t="str" cm="1">
        <f t="array" ref="AX237">SUBSTITUTE(SUBSTITUTE(_xlfn.SWITCH(AM237,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AM237), ".lo", ),"MNU_", "-MNU_")</f>
        <v>ITM_1ONX</v>
      </c>
      <c r="AY237" s="196" t="str" cm="1">
        <f t="array" ref="AY237">SUBSTITUTE(SUBSTITUTE(_xlfn.SWITCH(AN237,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AN237), ".lo", ),"MNU_", "-MNU_")</f>
        <v>ITM_YX</v>
      </c>
      <c r="AZ237" s="196" t="str" cm="1">
        <f t="array" ref="AZ237">SUBSTITUTE(SUBSTITUTE(_xlfn.SWITCH(AO237,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AO237), ".lo", ),"MNU_", "-MNU_")</f>
        <v>ITM_dotD</v>
      </c>
      <c r="BA237" s="215" t="str" cm="1">
        <f t="array" ref="BA237">SUBSTITUTE(SUBSTITUTE(_xlfn.SWITCH(AP237,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AP237), ".lo", ),"MNU_", "-MNU_")</f>
        <v>ITM_NULL</v>
      </c>
      <c r="BB237" s="196" t="str" cm="1">
        <f t="array" ref="BB237">SUBSTITUTE(SUBSTITUTE(_xlfn.SWITCH(AQ237,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AQ237), ".lo", ),"MNU_", "-MNU_")</f>
        <v>ITM_D</v>
      </c>
      <c r="BC237" s="196" t="str" cm="1">
        <f t="array" ref="BC237">SUBSTITUTE(SUBSTITUTE(_xlfn.SWITCH(AR237,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AR237), ".lo", ),"MNU_", "-MNU_")</f>
        <v>ITM_d</v>
      </c>
      <c r="BD237" s="196" t="str" cm="1">
        <f t="array" ref="BD237">SUBSTITUTE(SUBSTITUTE(_xlfn.SWITCH(AS237,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AS237), ".lo", ),"MNU_", "-MNU_")</f>
        <v>ITM_CIRCUMFLEX</v>
      </c>
      <c r="BE237" s="196" t="str" cm="1">
        <f t="array" ref="BE237">SUBSTITUTE(SUBSTITUTE(_xlfn.SWITCH(AT237,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AT237), ".lo", ),"MNU_", "-MNU_")</f>
        <v>ITM_REG_D</v>
      </c>
      <c r="BG237" s="82"/>
      <c r="BI237" s="13" t="str">
        <f t="shared" si="89"/>
        <v xml:space="preserve">  {24,                  ITM_1ONX,             ITM_YX,               ITM_dotD,             ITM_NULL,             ITM_D,                ITM_d,                ITM_CIRCUMFLEX,       ITM_REG_D           },</v>
      </c>
    </row>
    <row r="238" spans="24:61" ht="21">
      <c r="X238" s="159" t="str">
        <f t="shared" si="81"/>
        <v>N47</v>
      </c>
      <c r="Y238" s="148">
        <v>2</v>
      </c>
      <c r="Z238" s="148">
        <v>5</v>
      </c>
      <c r="AA238" s="151" t="str">
        <f t="shared" si="80"/>
        <v>N47.25</v>
      </c>
      <c r="AB238" s="156" t="s">
        <v>3</v>
      </c>
      <c r="AC238" s="157" t="s">
        <v>27</v>
      </c>
      <c r="AD238" s="158" t="s">
        <v>135</v>
      </c>
      <c r="AE238" s="3"/>
      <c r="AF238" s="51" t="s">
        <v>37</v>
      </c>
      <c r="AG238" s="85" t="b">
        <f t="shared" si="90"/>
        <v>1</v>
      </c>
      <c r="AH238" s="91" t="str">
        <f t="shared" si="82"/>
        <v>e</v>
      </c>
      <c r="AI238" s="92" t="str">
        <f t="shared" si="83"/>
        <v>√</v>
      </c>
      <c r="AJ238" s="93" t="str">
        <f t="shared" si="84"/>
        <v xml:space="preserve"> </v>
      </c>
      <c r="AK238" s="6"/>
      <c r="AL238" s="8" t="str">
        <f t="shared" si="85"/>
        <v>{25</v>
      </c>
      <c r="AM238" s="29" t="str">
        <f t="shared" si="86"/>
        <v>ITM_SQUAREROOTX</v>
      </c>
      <c r="AN238" s="29" t="str">
        <f t="shared" si="87"/>
        <v>ITM_SQUARE</v>
      </c>
      <c r="AO238" s="29" t="str">
        <f t="shared" si="88"/>
        <v>ITM_RI</v>
      </c>
      <c r="AP238" s="48" t="str">
        <f>IF(NOT(ISNA(MATCH(AM238,Lookups!E:E,))),VLOOKUP(AM238,Lookups!E:F,2,0),
IF(NOT(ISNA(MATCH(AN238,Lookups!E:E,))),VLOOKUP(AN238,Lookups!E:F,2,0),
IF(NOT(ISNA(MATCH(AO238,Lookups!E:E,))),VLOOKUP(AO238,Lookups!E:F,2,0),"ITM_NULL")))</f>
        <v>ITM_ROOT_SIGN</v>
      </c>
      <c r="AQ238" s="30" t="str">
        <f>VLOOKUP(AF238,labelitem,2,0)</f>
        <v>ITM_E</v>
      </c>
      <c r="AR238" s="113" t="s">
        <v>356</v>
      </c>
      <c r="AS238" s="114" t="s">
        <v>161</v>
      </c>
      <c r="AT238" s="116" t="s">
        <v>147</v>
      </c>
      <c r="AW238" s="14" t="str">
        <f t="shared" si="91"/>
        <v>{25</v>
      </c>
      <c r="AX238" s="196" t="str" cm="1">
        <f t="array" ref="AX238">SUBSTITUTE(SUBSTITUTE(_xlfn.SWITCH(AM238,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AM238), ".lo", ),"MNU_", "-MNU_")</f>
        <v>ITM_SQUAREROOTX</v>
      </c>
      <c r="AY238" s="196" t="str" cm="1">
        <f t="array" ref="AY238">SUBSTITUTE(SUBSTITUTE(_xlfn.SWITCH(AN238,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AN238), ".lo", ),"MNU_", "-MNU_")</f>
        <v>ITM_SQUARE</v>
      </c>
      <c r="AZ238" s="196" t="str" cm="1">
        <f t="array" ref="AZ238">SUBSTITUTE(SUBSTITUTE(_xlfn.SWITCH(AO238,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AO238), ".lo", ),"MNU_", "-MNU_")</f>
        <v>ITM_RI</v>
      </c>
      <c r="BA238" s="215" t="str" cm="1">
        <f t="array" ref="BA238">SUBSTITUTE(SUBSTITUTE(_xlfn.SWITCH(AP238,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AP238), ".lo", ),"MNU_", "-MNU_")</f>
        <v>ITM_ROOT_SIGN</v>
      </c>
      <c r="BB238" s="196" t="str" cm="1">
        <f t="array" ref="BB238">SUBSTITUTE(SUBSTITUTE(_xlfn.SWITCH(AQ238,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AQ238), ".lo", ),"MNU_", "-MNU_")</f>
        <v>ITM_E</v>
      </c>
      <c r="BC238" s="196" t="str" cm="1">
        <f t="array" ref="BC238">SUBSTITUTE(SUBSTITUTE(_xlfn.SWITCH(AR238,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AR238), ".lo", ),"MNU_", "-MNU_")</f>
        <v>ITM_e</v>
      </c>
      <c r="BD238" s="196" t="str" cm="1">
        <f t="array" ref="BD238">SUBSTITUTE(SUBSTITUTE(_xlfn.SWITCH(AS238,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AS238), ".lo", ),"MNU_", "-MNU_")</f>
        <v>ITM_ROOT_SIGN</v>
      </c>
      <c r="BE238" s="196" t="str" cm="1">
        <f t="array" ref="BE238">SUBSTITUTE(SUBSTITUTE(_xlfn.SWITCH(AT238,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AT238), ".lo", ),"MNU_", "-MNU_")</f>
        <v>ITM_NULL</v>
      </c>
      <c r="BG238" s="82"/>
      <c r="BI238" s="13" t="str">
        <f t="shared" si="89"/>
        <v xml:space="preserve">  {25,                  ITM_SQUAREROOTX,      ITM_SQUARE,           ITM_RI,               ITM_ROOT_SIGN,        ITM_E,                ITM_e,                ITM_ROOT_SIGN,        ITM_NULL            },</v>
      </c>
    </row>
    <row r="239" spans="24:61" ht="21">
      <c r="X239" s="159" t="str">
        <f t="shared" si="81"/>
        <v>N47</v>
      </c>
      <c r="Y239" s="148">
        <v>2</v>
      </c>
      <c r="Z239" s="148">
        <v>6</v>
      </c>
      <c r="AA239" s="151" t="str">
        <f t="shared" si="80"/>
        <v>N47.26</v>
      </c>
      <c r="AB239" s="156" t="s">
        <v>18</v>
      </c>
      <c r="AC239" s="157" t="s">
        <v>76</v>
      </c>
      <c r="AD239" s="158" t="s">
        <v>77</v>
      </c>
      <c r="AE239" s="3"/>
      <c r="AF239" s="51" t="s">
        <v>450</v>
      </c>
      <c r="AG239" s="85" t="b">
        <f t="shared" si="90"/>
        <v>0</v>
      </c>
      <c r="AH239" s="91" t="str">
        <f t="shared" si="82"/>
        <v>aLock^</v>
      </c>
      <c r="AI239" s="92" t="str">
        <f t="shared" si="83"/>
        <v>Super</v>
      </c>
      <c r="AJ239" s="93" t="str">
        <f t="shared" si="84"/>
        <v>Up</v>
      </c>
      <c r="AK239" s="6"/>
      <c r="AL239" s="8" t="str">
        <f t="shared" si="85"/>
        <v>{26</v>
      </c>
      <c r="AM239" s="29" t="str">
        <f t="shared" si="86"/>
        <v>ITM_UP1</v>
      </c>
      <c r="AN239" s="29" t="str">
        <f t="shared" si="87"/>
        <v>ITM_BST</v>
      </c>
      <c r="AO239" s="29" t="str">
        <f t="shared" si="88"/>
        <v>ITM_RBR</v>
      </c>
      <c r="AP239" s="48" t="str">
        <f>IF(NOT(ISNA(MATCH(AM239,Lookups!E:E,))),VLOOKUP(AM239,Lookups!E:F,2,0),
IF(NOT(ISNA(MATCH(AN239,Lookups!E:E,))),VLOOKUP(AN239,Lookups!E:F,2,0),
IF(NOT(ISNA(MATCH(AO239,Lookups!E:E,))),VLOOKUP(AO239,Lookups!E:F,2,0),"ITM_NULL")))</f>
        <v>ITM_UP1</v>
      </c>
      <c r="AQ239" s="30" t="str">
        <f t="shared" ref="AQ239" si="92">VLOOKUP(AF239,labelitem,2,0)</f>
        <v>ITM_T_HOME</v>
      </c>
      <c r="AR239" s="119" t="s">
        <v>233</v>
      </c>
      <c r="AS239" s="114" t="s">
        <v>440</v>
      </c>
      <c r="AT239" s="117" t="s">
        <v>230</v>
      </c>
      <c r="AW239" s="14" t="str">
        <f t="shared" si="91"/>
        <v>{26</v>
      </c>
      <c r="AX239" s="196" t="str" cm="1">
        <f t="array" ref="AX239">SUBSTITUTE(SUBSTITUTE(_xlfn.SWITCH(AM239,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AM239), ".lo", ),"MNU_", "-MNU_")</f>
        <v>ITM_UP1</v>
      </c>
      <c r="AY239" s="196" t="str" cm="1">
        <f t="array" ref="AY239">SUBSTITUTE(SUBSTITUTE(_xlfn.SWITCH(AN239,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AN239), ".lo", ),"MNU_", "-MNU_")</f>
        <v>ITM_BST</v>
      </c>
      <c r="AZ239" s="196" t="str" cm="1">
        <f t="array" ref="AZ239">SUBSTITUTE(SUBSTITUTE(_xlfn.SWITCH(AO239,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AO239), ".lo", ),"MNU_", "-MNU_")</f>
        <v>ITM_RBR</v>
      </c>
      <c r="BA239" s="215" t="str" cm="1">
        <f t="array" ref="BA239">SUBSTITUTE(SUBSTITUTE(_xlfn.SWITCH(AP239,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AP239), ".lo", ),"MNU_", "-MNU_")</f>
        <v>ITM_UP1</v>
      </c>
      <c r="BB239" s="196" t="str" cm="1">
        <f t="array" ref="BB239">SUBSTITUTE(SUBSTITUTE(_xlfn.SWITCH(AQ239,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AQ239), ".lo", ),"MNU_", "-MNU_")</f>
        <v>ITM_UP1</v>
      </c>
      <c r="BC239" s="196" t="str" cm="1">
        <f t="array" ref="BC239">SUBSTITUTE(SUBSTITUTE(_xlfn.SWITCH(AR239,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AR239), ".lo", ),"MNU_", "-MNU_")</f>
        <v>CHR_caseUP</v>
      </c>
      <c r="BD239" s="196" t="str" cm="1">
        <f t="array" ref="BD239">SUBSTITUTE(SUBSTITUTE(_xlfn.SWITCH(AS239,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AS239), ".lo", ),"MNU_", "-MNU_")</f>
        <v>ITM_UP_ARROW</v>
      </c>
      <c r="BE239" s="196" t="str" cm="1">
        <f t="array" ref="BE239">SUBSTITUTE(SUBSTITUTE(_xlfn.SWITCH(AT239,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AT239), ".lo", ),"MNU_", "-MNU_")</f>
        <v>ITM_UP1</v>
      </c>
      <c r="BG239" s="82"/>
      <c r="BI239" s="13" t="str">
        <f t="shared" si="89"/>
        <v xml:space="preserve">  {26,                  ITM_UP1,              ITM_BST,              ITM_RBR,              ITM_UP1,              ITM_UP1,              CHR_caseUP,           ITM_UP_ARROW,         ITM_UP1             },</v>
      </c>
    </row>
    <row r="240" spans="24:61" ht="21">
      <c r="X240" s="159" t="str">
        <f t="shared" si="81"/>
        <v>N47</v>
      </c>
      <c r="Y240" s="145">
        <v>3</v>
      </c>
      <c r="Z240" s="145">
        <v>1</v>
      </c>
      <c r="AA240" s="151" t="str">
        <f t="shared" si="80"/>
        <v>N47.31</v>
      </c>
      <c r="AB240" s="156" t="s">
        <v>7</v>
      </c>
      <c r="AC240" s="157" t="s">
        <v>65</v>
      </c>
      <c r="AD240" s="158" t="s">
        <v>63</v>
      </c>
      <c r="AE240" s="3"/>
      <c r="AF240" s="51" t="s">
        <v>38</v>
      </c>
      <c r="AG240" s="85" t="b">
        <f t="shared" si="90"/>
        <v>1</v>
      </c>
      <c r="AH240" s="91" t="str">
        <f t="shared" si="82"/>
        <v>f</v>
      </c>
      <c r="AI240" s="92" t="str">
        <f t="shared" si="83"/>
        <v>pi</v>
      </c>
      <c r="AJ240" s="93" t="str">
        <f t="shared" si="84"/>
        <v xml:space="preserve"> </v>
      </c>
      <c r="AK240" s="6"/>
      <c r="AL240" s="8" t="str">
        <f t="shared" si="85"/>
        <v>{31</v>
      </c>
      <c r="AM240" s="29" t="str">
        <f t="shared" si="86"/>
        <v>ITM_STO</v>
      </c>
      <c r="AN240" s="66" t="str">
        <f t="shared" si="87"/>
        <v>ITM_CONSTpi</v>
      </c>
      <c r="AO240" s="29" t="str">
        <f t="shared" si="88"/>
        <v>ITM_PC</v>
      </c>
      <c r="AP240" s="48" t="str">
        <f>IF(NOT(ISNA(MATCH(AM240,Lookups!E:E,))),VLOOKUP(AM240,Lookups!E:F,2,0),
IF(NOT(ISNA(MATCH(AN240,Lookups!E:E,))),VLOOKUP(AN240,Lookups!E:F,2,0),
IF(NOT(ISNA(MATCH(AO240,Lookups!E:E,))),VLOOKUP(AO240,Lookups!E:F,2,0),"ITM_NULL")))</f>
        <v>ITM_NULL</v>
      </c>
      <c r="AQ240" s="30" t="str">
        <f t="shared" ref="AQ240:AQ245" si="93">VLOOKUP(AF240,labelitem,2,0)</f>
        <v>ITM_F</v>
      </c>
      <c r="AR240" s="113" t="s">
        <v>357</v>
      </c>
      <c r="AS240" s="118" t="s">
        <v>414</v>
      </c>
      <c r="AT240" s="116" t="s">
        <v>147</v>
      </c>
      <c r="AW240" s="14" t="str">
        <f t="shared" si="91"/>
        <v>{31</v>
      </c>
      <c r="AX240" s="196" t="str" cm="1">
        <f t="array" ref="AX240">SUBSTITUTE(SUBSTITUTE(_xlfn.SWITCH(AM240,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AM240), ".lo", ),"MNU_", "-MNU_")</f>
        <v>ITM_STO</v>
      </c>
      <c r="AY240" s="196" t="str" cm="1">
        <f t="array" ref="AY240">SUBSTITUTE(SUBSTITUTE(_xlfn.SWITCH(AN240,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AN240), ".lo", ),"MNU_", "-MNU_")</f>
        <v>ITM_CONSTpi</v>
      </c>
      <c r="AZ240" s="196" t="str" cm="1">
        <f t="array" ref="AZ240">SUBSTITUTE(SUBSTITUTE(_xlfn.SWITCH(AO240,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AO240), ".lo", ),"MNU_", "-MNU_")</f>
        <v>ITM_PC</v>
      </c>
      <c r="BA240" s="215" t="str" cm="1">
        <f t="array" ref="BA240">SUBSTITUTE(SUBSTITUTE(_xlfn.SWITCH(AP240,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AP240), ".lo", ),"MNU_", "-MNU_")</f>
        <v>ITM_NULL</v>
      </c>
      <c r="BB240" s="196" t="str" cm="1">
        <f t="array" ref="BB240">SUBSTITUTE(SUBSTITUTE(_xlfn.SWITCH(AQ240,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AQ240), ".lo", ),"MNU_", "-MNU_")</f>
        <v>ITM_F</v>
      </c>
      <c r="BC240" s="196" t="str" cm="1">
        <f t="array" ref="BC240">SUBSTITUTE(SUBSTITUTE(_xlfn.SWITCH(AR240,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AR240), ".lo", ),"MNU_", "-MNU_")</f>
        <v>ITM_f</v>
      </c>
      <c r="BD240" s="196" t="str" cm="1">
        <f t="array" ref="BD240">SUBSTITUTE(SUBSTITUTE(_xlfn.SWITCH(AS240,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AS240), ".lo", ),"MNU_", "-MNU_")</f>
        <v>ITM_pi</v>
      </c>
      <c r="BE240" s="196" t="str" cm="1">
        <f t="array" ref="BE240">SUBSTITUTE(SUBSTITUTE(_xlfn.SWITCH(AT240,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AT240), ".lo", ),"MNU_", "-MNU_")</f>
        <v>ITM_NULL</v>
      </c>
      <c r="BG240" s="82"/>
      <c r="BI240" s="13" t="str">
        <f t="shared" si="89"/>
        <v xml:space="preserve">  {31,                  ITM_STO,              ITM_CONSTpi,          ITM_PC,               ITM_NULL,             ITM_F,                ITM_f,                ITM_pi,               ITM_NULL            },</v>
      </c>
    </row>
    <row r="241" spans="24:61" ht="21">
      <c r="X241" s="159" t="str">
        <f t="shared" si="81"/>
        <v>N47</v>
      </c>
      <c r="Y241" s="148">
        <v>3</v>
      </c>
      <c r="Z241" s="148">
        <v>2</v>
      </c>
      <c r="AA241" s="151" t="str">
        <f t="shared" si="80"/>
        <v>N47.32</v>
      </c>
      <c r="AB241" s="156" t="s">
        <v>8</v>
      </c>
      <c r="AC241" s="157" t="s">
        <v>61</v>
      </c>
      <c r="AD241" s="158" t="s">
        <v>62</v>
      </c>
      <c r="AE241" s="3"/>
      <c r="AF241" s="51" t="s">
        <v>39</v>
      </c>
      <c r="AG241" s="85" t="b">
        <f t="shared" si="90"/>
        <v>1</v>
      </c>
      <c r="AH241" s="91" t="str">
        <f t="shared" si="82"/>
        <v>g</v>
      </c>
      <c r="AI241" s="92" t="str">
        <f t="shared" si="83"/>
        <v>|</v>
      </c>
      <c r="AJ241" s="93" t="str">
        <f t="shared" si="84"/>
        <v>#16</v>
      </c>
      <c r="AK241" s="6"/>
      <c r="AL241" s="8" t="str">
        <f t="shared" si="85"/>
        <v>{32</v>
      </c>
      <c r="AM241" s="29" t="str">
        <f t="shared" si="86"/>
        <v>ITM_RCL</v>
      </c>
      <c r="AN241" s="29" t="str">
        <f t="shared" si="87"/>
        <v>ITM_MAGNITUDE</v>
      </c>
      <c r="AO241" s="66" t="str">
        <f t="shared" si="88"/>
        <v>ITM_ARG</v>
      </c>
      <c r="AP241" s="48" t="str">
        <f>IF(NOT(ISNA(MATCH(AM241,Lookups!E:E,))),VLOOKUP(AM241,Lookups!E:F,2,0),
IF(NOT(ISNA(MATCH(AN241,Lookups!E:E,))),VLOOKUP(AN241,Lookups!E:F,2,0),
IF(NOT(ISNA(MATCH(AO241,Lookups!E:E,))),VLOOKUP(AO241,Lookups!E:F,2,0),"ITM_NULL")))</f>
        <v>ITM_NULL</v>
      </c>
      <c r="AQ241" s="30" t="str">
        <f t="shared" si="93"/>
        <v>ITM_G</v>
      </c>
      <c r="AR241" s="113" t="s">
        <v>358</v>
      </c>
      <c r="AS241" s="118" t="s">
        <v>183</v>
      </c>
      <c r="AT241" s="116" t="s">
        <v>189</v>
      </c>
      <c r="AW241" s="14" t="str">
        <f t="shared" si="91"/>
        <v>{32</v>
      </c>
      <c r="AX241" s="196" t="str" cm="1">
        <f t="array" ref="AX241">SUBSTITUTE(SUBSTITUTE(_xlfn.SWITCH(AM241,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AM241), ".lo", ),"MNU_", "-MNU_")</f>
        <v>ITM_RCL</v>
      </c>
      <c r="AY241" s="196" t="str" cm="1">
        <f t="array" ref="AY241">SUBSTITUTE(SUBSTITUTE(_xlfn.SWITCH(AN241,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AN241), ".lo", ),"MNU_", "-MNU_")</f>
        <v>ITM_MAGNITUDE</v>
      </c>
      <c r="AZ241" s="196" t="str" cm="1">
        <f t="array" ref="AZ241">SUBSTITUTE(SUBSTITUTE(_xlfn.SWITCH(AO241,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AO241), ".lo", ),"MNU_", "-MNU_")</f>
        <v>ITM_ARG</v>
      </c>
      <c r="BA241" s="215" t="str" cm="1">
        <f t="array" ref="BA241">SUBSTITUTE(SUBSTITUTE(_xlfn.SWITCH(AP241,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AP241), ".lo", ),"MNU_", "-MNU_")</f>
        <v>ITM_NULL</v>
      </c>
      <c r="BB241" s="196" t="str" cm="1">
        <f t="array" ref="BB241">SUBSTITUTE(SUBSTITUTE(_xlfn.SWITCH(AQ241,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AQ241), ".lo", ),"MNU_", "-MNU_")</f>
        <v>ITM_G</v>
      </c>
      <c r="BC241" s="196" t="str" cm="1">
        <f t="array" ref="BC241">SUBSTITUTE(SUBSTITUTE(_xlfn.SWITCH(AR241,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AR241), ".lo", ),"MNU_", "-MNU_")</f>
        <v>ITM_g</v>
      </c>
      <c r="BD241" s="196" t="str" cm="1">
        <f t="array" ref="BD241">SUBSTITUTE(SUBSTITUTE(_xlfn.SWITCH(AS241,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AS241), ".lo", ),"MNU_", "-MNU_")</f>
        <v>ITM_VERTICAL_BAR</v>
      </c>
      <c r="BE241" s="196" t="str" cm="1">
        <f t="array" ref="BE241">SUBSTITUTE(SUBSTITUTE(_xlfn.SWITCH(AT241,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AT241), ".lo", ),"MNU_", "-MNU_")</f>
        <v>ITM_HEX</v>
      </c>
      <c r="BG241" s="82"/>
      <c r="BI241" s="13" t="str">
        <f t="shared" si="89"/>
        <v xml:space="preserve">  {32,                  ITM_RCL,              ITM_MAGNITUDE,        ITM_ARG,              ITM_NULL,             ITM_G,                ITM_g,                ITM_VERTICAL_BAR,     ITM_HEX             },</v>
      </c>
    </row>
    <row r="242" spans="24:61" ht="21">
      <c r="X242" s="159" t="str">
        <f t="shared" si="81"/>
        <v>N47</v>
      </c>
      <c r="Y242" s="148">
        <v>3</v>
      </c>
      <c r="Z242" s="148">
        <v>3</v>
      </c>
      <c r="AA242" s="151" t="str">
        <f t="shared" si="80"/>
        <v>N47.33</v>
      </c>
      <c r="AB242" s="156" t="s">
        <v>9</v>
      </c>
      <c r="AC242" s="157" t="s">
        <v>66</v>
      </c>
      <c r="AD242" s="158" t="s">
        <v>332</v>
      </c>
      <c r="AE242" s="3"/>
      <c r="AF242" s="51" t="s">
        <v>40</v>
      </c>
      <c r="AG242" s="85" t="b">
        <f t="shared" si="90"/>
        <v>1</v>
      </c>
      <c r="AH242" s="91" t="str">
        <f t="shared" si="82"/>
        <v>h</v>
      </c>
      <c r="AI242" s="92" t="str">
        <f t="shared" si="83"/>
        <v xml:space="preserve"> </v>
      </c>
      <c r="AJ242" s="93" t="str">
        <f t="shared" si="84"/>
        <v xml:space="preserve"> </v>
      </c>
      <c r="AK242" s="6"/>
      <c r="AL242" s="8" t="str">
        <f t="shared" si="85"/>
        <v>{33</v>
      </c>
      <c r="AM242" s="29" t="str">
        <f t="shared" si="86"/>
        <v>ITM_Rdown</v>
      </c>
      <c r="AN242" s="29" t="str">
        <f t="shared" si="87"/>
        <v>ITM_XTHROOT</v>
      </c>
      <c r="AO242" s="29" t="str">
        <f t="shared" si="88"/>
        <v>ITM_Rup</v>
      </c>
      <c r="AP242" s="48" t="str">
        <f>IF(NOT(ISNA(MATCH(AM242,Lookups!E:E,))),VLOOKUP(AM242,Lookups!E:F,2,0),
IF(NOT(ISNA(MATCH(AN242,Lookups!E:E,))),VLOOKUP(AN242,Lookups!E:F,2,0),
IF(NOT(ISNA(MATCH(AO242,Lookups!E:E,))),VLOOKUP(AO242,Lookups!E:F,2,0),"ITM_NULL")))</f>
        <v>ITM_NULL</v>
      </c>
      <c r="AQ242" s="30" t="str">
        <f t="shared" si="93"/>
        <v>ITM_H</v>
      </c>
      <c r="AR242" s="113" t="s">
        <v>359</v>
      </c>
      <c r="AS242" s="121" t="s">
        <v>147</v>
      </c>
      <c r="AT242" s="116" t="s">
        <v>147</v>
      </c>
      <c r="AW242" s="14" t="str">
        <f t="shared" si="91"/>
        <v>{33</v>
      </c>
      <c r="AX242" s="196" t="str" cm="1">
        <f t="array" ref="AX242">SUBSTITUTE(SUBSTITUTE(_xlfn.SWITCH(AM242,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AM242), ".lo", ),"MNU_", "-MNU_")</f>
        <v>ITM_Rdown</v>
      </c>
      <c r="AY242" s="196" t="str" cm="1">
        <f t="array" ref="AY242">SUBSTITUTE(SUBSTITUTE(_xlfn.SWITCH(AN242,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AN242), ".lo", ),"MNU_", "-MNU_")</f>
        <v>ITM_XTHROOT</v>
      </c>
      <c r="AZ242" s="196" t="str" cm="1">
        <f t="array" ref="AZ242">SUBSTITUTE(SUBSTITUTE(_xlfn.SWITCH(AO242,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AO242), ".lo", ),"MNU_", "-MNU_")</f>
        <v>ITM_Rup</v>
      </c>
      <c r="BA242" s="215" t="str" cm="1">
        <f t="array" ref="BA242">SUBSTITUTE(SUBSTITUTE(_xlfn.SWITCH(AP242,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AP242), ".lo", ),"MNU_", "-MNU_")</f>
        <v>ITM_NULL</v>
      </c>
      <c r="BB242" s="196" t="str" cm="1">
        <f t="array" ref="BB242">SUBSTITUTE(SUBSTITUTE(_xlfn.SWITCH(AQ242,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AQ242), ".lo", ),"MNU_", "-MNU_")</f>
        <v>ITM_H</v>
      </c>
      <c r="BC242" s="196" t="str" cm="1">
        <f t="array" ref="BC242">SUBSTITUTE(SUBSTITUTE(_xlfn.SWITCH(AR242,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AR242), ".lo", ),"MNU_", "-MNU_")</f>
        <v>ITM_h</v>
      </c>
      <c r="BD242" s="196" t="str" cm="1">
        <f t="array" ref="BD242">SUBSTITUTE(SUBSTITUTE(_xlfn.SWITCH(AS242,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AS242), ".lo", ),"MNU_", "-MNU_")</f>
        <v>ITM_NULL</v>
      </c>
      <c r="BE242" s="196" t="str" cm="1">
        <f t="array" ref="BE242">SUBSTITUTE(SUBSTITUTE(_xlfn.SWITCH(AT242,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AT242), ".lo", ),"MNU_", "-MNU_")</f>
        <v>ITM_NULL</v>
      </c>
      <c r="BG242" s="82"/>
      <c r="BI242" s="13" t="str">
        <f t="shared" si="89"/>
        <v xml:space="preserve">  {33,                  ITM_Rdown,            ITM_XTHROOT,          ITM_Rup,              ITM_NULL,             ITM_H,                ITM_h,                ITM_NULL,             ITM_NULL            },</v>
      </c>
    </row>
    <row r="243" spans="24:61" ht="21">
      <c r="X243" s="159" t="str">
        <f t="shared" si="81"/>
        <v>N47</v>
      </c>
      <c r="Y243" s="148">
        <v>3</v>
      </c>
      <c r="Z243" s="148">
        <v>4</v>
      </c>
      <c r="AA243" s="151" t="str">
        <f t="shared" si="80"/>
        <v>N47.34</v>
      </c>
      <c r="AB243" s="156" t="s">
        <v>4</v>
      </c>
      <c r="AC243" s="157" t="s">
        <v>29</v>
      </c>
      <c r="AD243" s="158" t="s">
        <v>133</v>
      </c>
      <c r="AE243" s="3"/>
      <c r="AF243" s="51" t="s">
        <v>41</v>
      </c>
      <c r="AG243" s="85" t="b">
        <f t="shared" si="90"/>
        <v>1</v>
      </c>
      <c r="AH243" s="91" t="str">
        <f t="shared" si="82"/>
        <v>i</v>
      </c>
      <c r="AI243" s="92" t="str">
        <f t="shared" si="83"/>
        <v>LN</v>
      </c>
      <c r="AJ243" s="93" t="str">
        <f t="shared" si="84"/>
        <v>Reg I</v>
      </c>
      <c r="AK243" s="6"/>
      <c r="AL243" s="8" t="str">
        <f t="shared" si="85"/>
        <v>{34</v>
      </c>
      <c r="AM243" s="29" t="str">
        <f t="shared" si="86"/>
        <v>ITM_LOG10</v>
      </c>
      <c r="AN243" s="29" t="str">
        <f t="shared" si="87"/>
        <v>ITM_10x</v>
      </c>
      <c r="AO243" s="29" t="str">
        <f t="shared" si="88"/>
        <v>ITM_toREC2</v>
      </c>
      <c r="AP243" s="48" t="str">
        <f>IF(NOT(ISNA(MATCH(AM243,Lookups!E:E,))),VLOOKUP(AM243,Lookups!E:F,2,0),
IF(NOT(ISNA(MATCH(AN243,Lookups!E:E,))),VLOOKUP(AN243,Lookups!E:F,2,0),
IF(NOT(ISNA(MATCH(AO243,Lookups!E:E,))),VLOOKUP(AO243,Lookups!E:F,2,0),"ITM_NULL")))</f>
        <v>ITM_NULL</v>
      </c>
      <c r="AQ243" s="30" t="str">
        <f t="shared" si="93"/>
        <v>ITM_I</v>
      </c>
      <c r="AR243" s="113" t="s">
        <v>360</v>
      </c>
      <c r="AS243" s="114" t="s">
        <v>174</v>
      </c>
      <c r="AT243" s="115" t="s">
        <v>194</v>
      </c>
      <c r="AW243" s="14" t="str">
        <f t="shared" si="91"/>
        <v>{34</v>
      </c>
      <c r="AX243" s="196" t="str" cm="1">
        <f t="array" ref="AX243">SUBSTITUTE(SUBSTITUTE(_xlfn.SWITCH(AM243,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AM243), ".lo", ),"MNU_", "-MNU_")</f>
        <v>ITM_LOG10</v>
      </c>
      <c r="AY243" s="196" t="str" cm="1">
        <f t="array" ref="AY243">SUBSTITUTE(SUBSTITUTE(_xlfn.SWITCH(AN243,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AN243), ".lo", ),"MNU_", "-MNU_")</f>
        <v>ITM_10x</v>
      </c>
      <c r="AZ243" s="196" t="str" cm="1">
        <f t="array" ref="AZ243">SUBSTITUTE(SUBSTITUTE(_xlfn.SWITCH(AO243,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AO243), ".lo", ),"MNU_", "-MNU_")</f>
        <v>ITM_toREC2</v>
      </c>
      <c r="BA243" s="215" t="str" cm="1">
        <f t="array" ref="BA243">SUBSTITUTE(SUBSTITUTE(_xlfn.SWITCH(AP243,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AP243), ".lo", ),"MNU_", "-MNU_")</f>
        <v>ITM_NULL</v>
      </c>
      <c r="BB243" s="196" t="str" cm="1">
        <f t="array" ref="BB243">SUBSTITUTE(SUBSTITUTE(_xlfn.SWITCH(AQ243,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AQ243), ".lo", ),"MNU_", "-MNU_")</f>
        <v>ITM_I</v>
      </c>
      <c r="BC243" s="196" t="str" cm="1">
        <f t="array" ref="BC243">SUBSTITUTE(SUBSTITUTE(_xlfn.SWITCH(AR243,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AR243), ".lo", ),"MNU_", "-MNU_")</f>
        <v>ITM_i</v>
      </c>
      <c r="BD243" s="196" t="str" cm="1">
        <f t="array" ref="BD243">SUBSTITUTE(SUBSTITUTE(_xlfn.SWITCH(AS243,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AS243), ".lo", ),"MNU_", "-MNU_")</f>
        <v>ITM_LN_SIGN</v>
      </c>
      <c r="BE243" s="196" t="str" cm="1">
        <f t="array" ref="BE243">SUBSTITUTE(SUBSTITUTE(_xlfn.SWITCH(AT243,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AT243), ".lo", ),"MNU_", "-MNU_")</f>
        <v>ITM_REG_I</v>
      </c>
      <c r="BG243" s="82"/>
      <c r="BI243" s="13" t="str">
        <f t="shared" si="89"/>
        <v xml:space="preserve">  {34,                  ITM_LOG10,            ITM_10x,              ITM_toREC2,           ITM_NULL,             ITM_I,                ITM_i,                ITM_LN_SIGN,          ITM_REG_I           },</v>
      </c>
    </row>
    <row r="244" spans="24:61" ht="21">
      <c r="X244" s="159" t="str">
        <f t="shared" si="81"/>
        <v>N47</v>
      </c>
      <c r="Y244" s="148">
        <v>3</v>
      </c>
      <c r="Z244" s="148">
        <v>5</v>
      </c>
      <c r="AA244" s="151" t="str">
        <f t="shared" si="80"/>
        <v>N47.35</v>
      </c>
      <c r="AB244" s="156" t="s">
        <v>5</v>
      </c>
      <c r="AC244" s="157" t="s">
        <v>31</v>
      </c>
      <c r="AD244" s="158" t="s">
        <v>134</v>
      </c>
      <c r="AE244" s="3"/>
      <c r="AF244" s="51" t="s">
        <v>42</v>
      </c>
      <c r="AG244" s="85" t="b">
        <f t="shared" si="90"/>
        <v>1</v>
      </c>
      <c r="AH244" s="91" t="str">
        <f t="shared" si="82"/>
        <v>j</v>
      </c>
      <c r="AI244" s="92" t="str">
        <f t="shared" si="83"/>
        <v xml:space="preserve"> </v>
      </c>
      <c r="AJ244" s="93" t="str">
        <f t="shared" si="84"/>
        <v>Reg J</v>
      </c>
      <c r="AK244" s="6"/>
      <c r="AL244" s="8" t="str">
        <f t="shared" si="85"/>
        <v>{35</v>
      </c>
      <c r="AM244" s="29" t="str">
        <f t="shared" si="86"/>
        <v>ITM_LN</v>
      </c>
      <c r="AN244" s="29" t="str">
        <f t="shared" si="87"/>
        <v>ITM_EXP</v>
      </c>
      <c r="AO244" s="29" t="str">
        <f t="shared" si="88"/>
        <v>ITM_toPOL2</v>
      </c>
      <c r="AP244" s="48" t="str">
        <f>IF(NOT(ISNA(MATCH(AM244,Lookups!E:E,))),VLOOKUP(AM244,Lookups!E:F,2,0),
IF(NOT(ISNA(MATCH(AN244,Lookups!E:E,))),VLOOKUP(AN244,Lookups!E:F,2,0),
IF(NOT(ISNA(MATCH(AO244,Lookups!E:E,))),VLOOKUP(AO244,Lookups!E:F,2,0),"ITM_NULL")))</f>
        <v>ITM_NULL</v>
      </c>
      <c r="AQ244" s="30" t="str">
        <f t="shared" si="93"/>
        <v>ITM_J</v>
      </c>
      <c r="AR244" s="113" t="s">
        <v>361</v>
      </c>
      <c r="AS244" s="121" t="s">
        <v>147</v>
      </c>
      <c r="AT244" s="115" t="s">
        <v>200</v>
      </c>
      <c r="AW244" s="14" t="str">
        <f t="shared" si="91"/>
        <v>{35</v>
      </c>
      <c r="AX244" s="196" t="str" cm="1">
        <f t="array" ref="AX244">SUBSTITUTE(SUBSTITUTE(_xlfn.SWITCH(AM244,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AM244), ".lo", ),"MNU_", "-MNU_")</f>
        <v>ITM_LN</v>
      </c>
      <c r="AY244" s="196" t="str" cm="1">
        <f t="array" ref="AY244">SUBSTITUTE(SUBSTITUTE(_xlfn.SWITCH(AN244,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AN244), ".lo", ),"MNU_", "-MNU_")</f>
        <v>ITM_EXP</v>
      </c>
      <c r="AZ244" s="196" t="str" cm="1">
        <f t="array" ref="AZ244">SUBSTITUTE(SUBSTITUTE(_xlfn.SWITCH(AO244,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AO244), ".lo", ),"MNU_", "-MNU_")</f>
        <v>ITM_toPOL2</v>
      </c>
      <c r="BA244" s="215" t="str" cm="1">
        <f t="array" ref="BA244">SUBSTITUTE(SUBSTITUTE(_xlfn.SWITCH(AP244,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AP244), ".lo", ),"MNU_", "-MNU_")</f>
        <v>ITM_NULL</v>
      </c>
      <c r="BB244" s="196" t="str" cm="1">
        <f t="array" ref="BB244">SUBSTITUTE(SUBSTITUTE(_xlfn.SWITCH(AQ244,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AQ244), ".lo", ),"MNU_", "-MNU_")</f>
        <v>ITM_J</v>
      </c>
      <c r="BC244" s="196" t="str" cm="1">
        <f t="array" ref="BC244">SUBSTITUTE(SUBSTITUTE(_xlfn.SWITCH(AR244,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AR244), ".lo", ),"MNU_", "-MNU_")</f>
        <v>ITM_j</v>
      </c>
      <c r="BD244" s="196" t="str" cm="1">
        <f t="array" ref="BD244">SUBSTITUTE(SUBSTITUTE(_xlfn.SWITCH(AS244,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AS244), ".lo", ),"MNU_", "-MNU_")</f>
        <v>ITM_NULL</v>
      </c>
      <c r="BE244" s="196" t="str" cm="1">
        <f t="array" ref="BE244">SUBSTITUTE(SUBSTITUTE(_xlfn.SWITCH(AT244,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AT244), ".lo", ),"MNU_", "-MNU_")</f>
        <v>ITM_REG_J</v>
      </c>
      <c r="BG244" s="82"/>
      <c r="BI244" s="13" t="str">
        <f t="shared" si="89"/>
        <v xml:space="preserve">  {35,                  ITM_LN,               ITM_EXP,              ITM_toPOL2,           ITM_NULL,             ITM_J,                ITM_j,                ITM_NULL,             ITM_REG_J           },</v>
      </c>
    </row>
    <row r="245" spans="24:61" ht="21">
      <c r="X245" s="159" t="str">
        <f t="shared" si="81"/>
        <v>N47</v>
      </c>
      <c r="Y245" s="148">
        <v>3</v>
      </c>
      <c r="Z245" s="148">
        <v>6</v>
      </c>
      <c r="AA245" s="151" t="str">
        <f t="shared" si="80"/>
        <v>N47.36</v>
      </c>
      <c r="AB245" s="156" t="s">
        <v>19</v>
      </c>
      <c r="AC245" s="157" t="s">
        <v>78</v>
      </c>
      <c r="AD245" s="158" t="s">
        <v>79</v>
      </c>
      <c r="AE245" s="3"/>
      <c r="AF245" s="51" t="s">
        <v>449</v>
      </c>
      <c r="AG245" s="85" t="b">
        <f t="shared" si="90"/>
        <v>0</v>
      </c>
      <c r="AH245" s="91" t="str">
        <f t="shared" si="82"/>
        <v>aLockv</v>
      </c>
      <c r="AI245" s="92" t="str">
        <f t="shared" si="83"/>
        <v>Sub</v>
      </c>
      <c r="AJ245" s="93" t="str">
        <f t="shared" si="84"/>
        <v>Dn</v>
      </c>
      <c r="AK245" s="6"/>
      <c r="AL245" s="8" t="str">
        <f t="shared" si="85"/>
        <v>{36</v>
      </c>
      <c r="AM245" s="29" t="str">
        <f t="shared" si="86"/>
        <v>ITM_DOWN1</v>
      </c>
      <c r="AN245" s="29" t="str">
        <f t="shared" si="87"/>
        <v>ITM_SST</v>
      </c>
      <c r="AO245" s="29" t="str">
        <f t="shared" si="88"/>
        <v>ITM_FLGSV</v>
      </c>
      <c r="AP245" s="48" t="str">
        <f>IF(NOT(ISNA(MATCH(AM245,Lookups!E:E,))),VLOOKUP(AM245,Lookups!E:F,2,0),
IF(NOT(ISNA(MATCH(AN245,Lookups!E:E,))),VLOOKUP(AN245,Lookups!E:F,2,0),
IF(NOT(ISNA(MATCH(AO245,Lookups!E:E,))),VLOOKUP(AO245,Lookups!E:F,2,0),"ITM_NULL")))</f>
        <v>ITM_DOWN1</v>
      </c>
      <c r="AQ245" s="30" t="str">
        <f t="shared" si="93"/>
        <v>ITM_T_END</v>
      </c>
      <c r="AR245" s="119" t="s">
        <v>247</v>
      </c>
      <c r="AS245" s="114" t="s">
        <v>439</v>
      </c>
      <c r="AT245" s="117" t="s">
        <v>244</v>
      </c>
      <c r="AW245" s="14" t="str">
        <f t="shared" si="91"/>
        <v>{36</v>
      </c>
      <c r="AX245" s="196" t="str" cm="1">
        <f t="array" ref="AX245">SUBSTITUTE(SUBSTITUTE(_xlfn.SWITCH(AM245,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AM245), ".lo", ),"MNU_", "-MNU_")</f>
        <v>ITM_DOWN1</v>
      </c>
      <c r="AY245" s="196" t="str" cm="1">
        <f t="array" ref="AY245">SUBSTITUTE(SUBSTITUTE(_xlfn.SWITCH(AN245,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AN245), ".lo", ),"MNU_", "-MNU_")</f>
        <v>ITM_SST</v>
      </c>
      <c r="AZ245" s="196" t="str" cm="1">
        <f t="array" ref="AZ245">SUBSTITUTE(SUBSTITUTE(_xlfn.SWITCH(AO245,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AO245), ".lo", ),"MNU_", "-MNU_")</f>
        <v>ITM_FLGSV</v>
      </c>
      <c r="BA245" s="215" t="str" cm="1">
        <f t="array" ref="BA245">SUBSTITUTE(SUBSTITUTE(_xlfn.SWITCH(AP245,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AP245), ".lo", ),"MNU_", "-MNU_")</f>
        <v>ITM_DOWN1</v>
      </c>
      <c r="BB245" s="196" t="str" cm="1">
        <f t="array" ref="BB245">SUBSTITUTE(SUBSTITUTE(_xlfn.SWITCH(AQ245,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AQ245), ".lo", ),"MNU_", "-MNU_")</f>
        <v>ITM_DOWN1</v>
      </c>
      <c r="BC245" s="196" t="str" cm="1">
        <f t="array" ref="BC245">SUBSTITUTE(SUBSTITUTE(_xlfn.SWITCH(AR245,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AR245), ".lo", ),"MNU_", "-MNU_")</f>
        <v>CHR_caseDN</v>
      </c>
      <c r="BD245" s="196" t="str" cm="1">
        <f t="array" ref="BD245">SUBSTITUTE(SUBSTITUTE(_xlfn.SWITCH(AS245,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AS245), ".lo", ),"MNU_", "-MNU_")</f>
        <v>ITM_DOWN_ARROW</v>
      </c>
      <c r="BE245" s="196" t="str" cm="1">
        <f t="array" ref="BE245">SUBSTITUTE(SUBSTITUTE(_xlfn.SWITCH(AT245,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AT245), ".lo", ),"MNU_", "-MNU_")</f>
        <v>ITM_DOWN1</v>
      </c>
      <c r="BG245" s="82"/>
      <c r="BI245" s="13" t="str">
        <f t="shared" si="89"/>
        <v xml:space="preserve">  {36,                  ITM_DOWN1,            ITM_SST,              ITM_FLGSV,            ITM_DOWN1,            ITM_DOWN1,            CHR_caseDN,           ITM_DOWN_ARROW,       ITM_DOWN1           },</v>
      </c>
    </row>
    <row r="246" spans="24:61" ht="21">
      <c r="X246" s="159" t="str">
        <f t="shared" si="81"/>
        <v>N47</v>
      </c>
      <c r="Y246" s="145">
        <v>4</v>
      </c>
      <c r="Z246" s="145">
        <v>1</v>
      </c>
      <c r="AA246" s="151" t="str">
        <f t="shared" si="80"/>
        <v>N47.41</v>
      </c>
      <c r="AB246" s="156" t="s">
        <v>13</v>
      </c>
      <c r="AC246" s="157" t="s">
        <v>73</v>
      </c>
      <c r="AD246" s="158" t="s">
        <v>97</v>
      </c>
      <c r="AE246" s="3"/>
      <c r="AF246" s="51" t="s">
        <v>13</v>
      </c>
      <c r="AG246" s="85" t="b">
        <f t="shared" si="90"/>
        <v>0</v>
      </c>
      <c r="AH246" s="91" t="str">
        <f t="shared" si="82"/>
        <v>X.SWAP</v>
      </c>
      <c r="AI246" s="92" t="str">
        <f t="shared" si="83"/>
        <v>a.PARSE</v>
      </c>
      <c r="AJ246" s="93" t="str">
        <f t="shared" si="84"/>
        <v>ENTER</v>
      </c>
      <c r="AK246" s="6"/>
      <c r="AL246" s="8" t="str">
        <f t="shared" si="85"/>
        <v>{41</v>
      </c>
      <c r="AM246" s="29" t="str">
        <f t="shared" si="86"/>
        <v>ITM_ENTER</v>
      </c>
      <c r="AN246" s="29" t="str">
        <f t="shared" si="87"/>
        <v>KEY_COMPLEX</v>
      </c>
      <c r="AO246" s="29" t="str">
        <f t="shared" si="88"/>
        <v>MNU_CPX</v>
      </c>
      <c r="AP246" s="48" t="str">
        <f>IF(NOT(ISNA(MATCH(AM246,Lookups!E:E,))),VLOOKUP(AM246,Lookups!E:F,2,0),
IF(NOT(ISNA(MATCH(AN246,Lookups!E:E,))),VLOOKUP(AN246,Lookups!E:F,2,0),
IF(NOT(ISNA(MATCH(AO246,Lookups!E:E,))),VLOOKUP(AO246,Lookups!E:F,2,0),"ITM_NULL")))</f>
        <v>ITM_ENTER</v>
      </c>
      <c r="AQ246" s="30" t="str">
        <f t="shared" ref="AQ246" si="94">VLOOKUP(AF246,labelitem,2,0)</f>
        <v>ITM_ENTER</v>
      </c>
      <c r="AR246" s="119" t="s">
        <v>347</v>
      </c>
      <c r="AS246" s="114" t="s">
        <v>215</v>
      </c>
      <c r="AT246" s="117" t="s">
        <v>213</v>
      </c>
      <c r="AW246" s="14" t="str">
        <f t="shared" si="91"/>
        <v>{41</v>
      </c>
      <c r="AX246" s="196" t="str" cm="1">
        <f t="array" ref="AX246">SUBSTITUTE(SUBSTITUTE(_xlfn.SWITCH(AM246,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AM246), ".lo", ),"MNU_", "-MNU_")</f>
        <v>ITM_ENTER</v>
      </c>
      <c r="AY246" s="196" t="str" cm="1">
        <f t="array" ref="AY246">SUBSTITUTE(SUBSTITUTE(_xlfn.SWITCH(AN246,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AN246), ".lo", ),"MNU_", "-MNU_")</f>
        <v>KEY_COMPLEX</v>
      </c>
      <c r="AZ246" s="196" t="str" cm="1">
        <f t="array" ref="AZ246">SUBSTITUTE(SUBSTITUTE(_xlfn.SWITCH(AO246,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AO246), ".lo", ),"MNU_", "-MNU_")</f>
        <v>-MNU_CPX</v>
      </c>
      <c r="BA246" s="215" t="str" cm="1">
        <f t="array" ref="BA246">SUBSTITUTE(SUBSTITUTE(_xlfn.SWITCH(AP246,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AP246), ".lo", ),"MNU_", "-MNU_")</f>
        <v>ITM_ENTER</v>
      </c>
      <c r="BB246" s="196" t="str" cm="1">
        <f t="array" ref="BB246">SUBSTITUTE(SUBSTITUTE(_xlfn.SWITCH(AQ246,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AQ246), ".lo", ),"MNU_", "-MNU_")</f>
        <v>ITM_ENTER</v>
      </c>
      <c r="BC246" s="196" t="str" cm="1">
        <f t="array" ref="BC246">SUBSTITUTE(SUBSTITUTE(_xlfn.SWITCH(AR246,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AR246), ".lo", ),"MNU_", "-MNU_")</f>
        <v>ITM_XSWAP</v>
      </c>
      <c r="BD246" s="196" t="str" cm="1">
        <f t="array" ref="BD246">SUBSTITUTE(SUBSTITUTE(_xlfn.SWITCH(AS246,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AS246), ".lo", ),"MNU_", "-MNU_")</f>
        <v>ITM_XPARSE</v>
      </c>
      <c r="BE246" s="196" t="str" cm="1">
        <f t="array" ref="BE246">SUBSTITUTE(SUBSTITUTE(_xlfn.SWITCH(AT246,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AT246), ".lo", ),"MNU_", "-MNU_")</f>
        <v>ITM_ENTER</v>
      </c>
      <c r="BG246" s="82"/>
      <c r="BI246" s="13" t="str">
        <f t="shared" si="89"/>
        <v xml:space="preserve">  {41,                  ITM_ENTER,            KEY_COMPLEX,          -MNU_CPX,             ITM_ENTER,            ITM_ENTER,            ITM_XSWAP,            ITM_XPARSE,           ITM_ENTER           },</v>
      </c>
    </row>
    <row r="247" spans="24:61" ht="21">
      <c r="X247" s="159" t="str">
        <f t="shared" si="81"/>
        <v>N47</v>
      </c>
      <c r="Y247" s="148">
        <v>4</v>
      </c>
      <c r="Z247" s="148">
        <v>2</v>
      </c>
      <c r="AA247" s="151" t="str">
        <f t="shared" si="80"/>
        <v>N47.42</v>
      </c>
      <c r="AB247" s="156" t="s">
        <v>131</v>
      </c>
      <c r="AC247" s="157" t="s">
        <v>74</v>
      </c>
      <c r="AD247" s="158" t="s">
        <v>99</v>
      </c>
      <c r="AE247" s="3"/>
      <c r="AF247" s="51" t="s">
        <v>43</v>
      </c>
      <c r="AG247" s="85" t="b">
        <f t="shared" si="90"/>
        <v>1</v>
      </c>
      <c r="AH247" s="91" t="str">
        <f t="shared" si="82"/>
        <v>k</v>
      </c>
      <c r="AI247" s="92" t="str">
        <f t="shared" si="83"/>
        <v>&lt;&gt;</v>
      </c>
      <c r="AJ247" s="93" t="str">
        <f t="shared" si="84"/>
        <v>Reg K</v>
      </c>
      <c r="AK247" s="6"/>
      <c r="AL247" s="8" t="str">
        <f t="shared" si="85"/>
        <v>{42</v>
      </c>
      <c r="AM247" s="29" t="str">
        <f t="shared" si="86"/>
        <v>ITM_XexY</v>
      </c>
      <c r="AN247" s="29" t="str">
        <f t="shared" si="87"/>
        <v>ITM_LASTX</v>
      </c>
      <c r="AO247" s="29" t="str">
        <f t="shared" si="88"/>
        <v>MNU_STK</v>
      </c>
      <c r="AP247" s="48" t="str">
        <f>IF(NOT(ISNA(MATCH(AM247,Lookups!E:E,))),VLOOKUP(AM247,Lookups!E:F,2,0),
IF(NOT(ISNA(MATCH(AN247,Lookups!E:E,))),VLOOKUP(AN247,Lookups!E:F,2,0),
IF(NOT(ISNA(MATCH(AO247,Lookups!E:E,))),VLOOKUP(AO247,Lookups!E:F,2,0),"ITM_NULL")))</f>
        <v>ITM_ex</v>
      </c>
      <c r="AQ247" s="30" t="str">
        <f t="shared" ref="AQ247:AQ270" si="95">VLOOKUP(AF247,labelitem,2,0)</f>
        <v>ITM_K</v>
      </c>
      <c r="AR247" s="113" t="s">
        <v>362</v>
      </c>
      <c r="AS247" s="114" t="s">
        <v>219</v>
      </c>
      <c r="AT247" s="115" t="s">
        <v>206</v>
      </c>
      <c r="AW247" s="14" t="str">
        <f t="shared" si="91"/>
        <v>{42</v>
      </c>
      <c r="AX247" s="196" t="str" cm="1">
        <f t="array" ref="AX247">SUBSTITUTE(SUBSTITUTE(_xlfn.SWITCH(AM247,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AM247), ".lo", ),"MNU_", "-MNU_")</f>
        <v>ITM_XexY</v>
      </c>
      <c r="AY247" s="196" t="str" cm="1">
        <f t="array" ref="AY247">SUBSTITUTE(SUBSTITUTE(_xlfn.SWITCH(AN247,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AN247), ".lo", ),"MNU_", "-MNU_")</f>
        <v>ITM_LASTX</v>
      </c>
      <c r="AZ247" s="196" t="str" cm="1">
        <f t="array" ref="AZ247">SUBSTITUTE(SUBSTITUTE(_xlfn.SWITCH(AO247,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AO247), ".lo", ),"MNU_", "-MNU_")</f>
        <v>-MNU_STK</v>
      </c>
      <c r="BA247" s="215" t="str" cm="1">
        <f t="array" ref="BA247">SUBSTITUTE(SUBSTITUTE(_xlfn.SWITCH(AP247,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AP247), ".lo", ),"MNU_", "-MNU_")</f>
        <v>ITM_ex</v>
      </c>
      <c r="BB247" s="196" t="str" cm="1">
        <f t="array" ref="BB247">SUBSTITUTE(SUBSTITUTE(_xlfn.SWITCH(AQ247,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AQ247), ".lo", ),"MNU_", "-MNU_")</f>
        <v>ITM_K</v>
      </c>
      <c r="BC247" s="196" t="str" cm="1">
        <f t="array" ref="BC247">SUBSTITUTE(SUBSTITUTE(_xlfn.SWITCH(AR247,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AR247), ".lo", ),"MNU_", "-MNU_")</f>
        <v>ITM_k</v>
      </c>
      <c r="BD247" s="196" t="str" cm="1">
        <f t="array" ref="BD247">SUBSTITUTE(SUBSTITUTE(_xlfn.SWITCH(AS247,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AS247), ".lo", ),"MNU_", "-MNU_")</f>
        <v>ITM_ex</v>
      </c>
      <c r="BE247" s="196" t="str" cm="1">
        <f t="array" ref="BE247">SUBSTITUTE(SUBSTITUTE(_xlfn.SWITCH(AT247,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AT247), ".lo", ),"MNU_", "-MNU_")</f>
        <v>ITM_REG_K</v>
      </c>
      <c r="BG247" s="82"/>
      <c r="BI247" s="13" t="str">
        <f t="shared" si="89"/>
        <v xml:space="preserve">  {42,                  ITM_XexY,             ITM_LASTX,            -MNU_STK,             ITM_ex,               ITM_K,                ITM_k,                ITM_ex,               ITM_REG_K           },</v>
      </c>
    </row>
    <row r="248" spans="24:61" ht="21">
      <c r="X248" s="159" t="str">
        <f t="shared" si="81"/>
        <v>N47</v>
      </c>
      <c r="Y248" s="148">
        <v>4</v>
      </c>
      <c r="Z248" s="148">
        <v>3</v>
      </c>
      <c r="AA248" s="151" t="str">
        <f t="shared" si="80"/>
        <v>N47.43</v>
      </c>
      <c r="AB248" s="156" t="s">
        <v>14</v>
      </c>
      <c r="AC248" s="157" t="s">
        <v>132</v>
      </c>
      <c r="AD248" s="158" t="s">
        <v>659</v>
      </c>
      <c r="AE248" s="3"/>
      <c r="AF248" s="51" t="s">
        <v>44</v>
      </c>
      <c r="AG248" s="85" t="b">
        <f t="shared" si="90"/>
        <v>1</v>
      </c>
      <c r="AH248" s="91" t="str">
        <f t="shared" si="82"/>
        <v>l</v>
      </c>
      <c r="AI248" s="92" t="str">
        <f t="shared" si="83"/>
        <v>+/-</v>
      </c>
      <c r="AJ248" s="93" t="str">
        <f t="shared" si="84"/>
        <v>Reg L</v>
      </c>
      <c r="AK248" s="6"/>
      <c r="AL248" s="8" t="str">
        <f t="shared" si="85"/>
        <v>{43</v>
      </c>
      <c r="AM248" s="29" t="str">
        <f t="shared" si="86"/>
        <v>ITM_CHS</v>
      </c>
      <c r="AN248" s="29" t="str">
        <f t="shared" si="87"/>
        <v>ITM_DRG</v>
      </c>
      <c r="AO248" s="29" t="str">
        <f t="shared" si="88"/>
        <v>MNU_TRG_C47</v>
      </c>
      <c r="AP248" s="48" t="str">
        <f>IF(NOT(ISNA(MATCH(AM248,Lookups!E:E,))),VLOOKUP(AM248,Lookups!E:F,2,0),
IF(NOT(ISNA(MATCH(AN248,Lookups!E:E,))),VLOOKUP(AN248,Lookups!E:F,2,0),
IF(NOT(ISNA(MATCH(AO248,Lookups!E:E,))),VLOOKUP(AO248,Lookups!E:F,2,0),"ITM_NULL")))</f>
        <v>ITM_PLUS_MINUS</v>
      </c>
      <c r="AQ248" s="30" t="str">
        <f t="shared" si="95"/>
        <v>ITM_L</v>
      </c>
      <c r="AR248" s="113" t="s">
        <v>363</v>
      </c>
      <c r="AS248" s="114" t="s">
        <v>222</v>
      </c>
      <c r="AT248" s="115" t="s">
        <v>212</v>
      </c>
      <c r="AW248" s="14" t="str">
        <f t="shared" si="91"/>
        <v>{43</v>
      </c>
      <c r="AX248" s="196" t="str" cm="1">
        <f t="array" ref="AX248">SUBSTITUTE(SUBSTITUTE(_xlfn.SWITCH(AM248,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AM248), ".lo", ),"MNU_", "-MNU_")</f>
        <v>ITM_CHS</v>
      </c>
      <c r="AY248" s="196" t="str" cm="1">
        <f t="array" ref="AY248">SUBSTITUTE(SUBSTITUTE(_xlfn.SWITCH(AN248,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AN248), ".lo", ),"MNU_", "-MNU_")</f>
        <v>ITM_DRG</v>
      </c>
      <c r="AZ248" s="196" t="str" cm="1">
        <f t="array" ref="AZ248">SUBSTITUTE(SUBSTITUTE(_xlfn.SWITCH(AO248,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AO248), ".lo", ),"MNU_", "-MNU_")</f>
        <v>-MNU_TRG_C47</v>
      </c>
      <c r="BA248" s="215" t="str" cm="1">
        <f t="array" ref="BA248">SUBSTITUTE(SUBSTITUTE(_xlfn.SWITCH(AP248,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AP248), ".lo", ),"MNU_", "-MNU_")</f>
        <v>ITM_PLUS_MINUS</v>
      </c>
      <c r="BB248" s="196" t="str" cm="1">
        <f t="array" ref="BB248">SUBSTITUTE(SUBSTITUTE(_xlfn.SWITCH(AQ248,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AQ248), ".lo", ),"MNU_", "-MNU_")</f>
        <v>ITM_L</v>
      </c>
      <c r="BC248" s="196" t="str" cm="1">
        <f t="array" ref="BC248">SUBSTITUTE(SUBSTITUTE(_xlfn.SWITCH(AR248,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AR248), ".lo", ),"MNU_", "-MNU_")</f>
        <v>ITM_l</v>
      </c>
      <c r="BD248" s="196" t="str" cm="1">
        <f t="array" ref="BD248">SUBSTITUTE(SUBSTITUTE(_xlfn.SWITCH(AS248,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AS248), ".lo", ),"MNU_", "-MNU_")</f>
        <v>ITM_PLUS_MINUS</v>
      </c>
      <c r="BE248" s="196" t="str" cm="1">
        <f t="array" ref="BE248">SUBSTITUTE(SUBSTITUTE(_xlfn.SWITCH(AT248,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AT248), ".lo", ),"MNU_", "-MNU_")</f>
        <v>ITM_REG_L</v>
      </c>
      <c r="BG248" s="82"/>
      <c r="BI248" s="13" t="str">
        <f t="shared" si="89"/>
        <v xml:space="preserve">  {43,                  ITM_CHS,              ITM_DRG,              -MNU_TRG_C47,         ITM_PLUS_MINUS,       ITM_L,                ITM_l,                ITM_PLUS_MINUS,       ITM_REG_L           },</v>
      </c>
    </row>
    <row r="249" spans="24:61" ht="21">
      <c r="X249" s="159" t="str">
        <f t="shared" si="81"/>
        <v>N47</v>
      </c>
      <c r="Y249" s="148">
        <v>4</v>
      </c>
      <c r="Z249" s="148">
        <v>4</v>
      </c>
      <c r="AA249" s="151" t="str">
        <f t="shared" si="80"/>
        <v>N47.44</v>
      </c>
      <c r="AB249" s="156" t="s">
        <v>15</v>
      </c>
      <c r="AC249" s="157" t="s">
        <v>101</v>
      </c>
      <c r="AD249" s="158" t="s">
        <v>100</v>
      </c>
      <c r="AE249" s="3"/>
      <c r="AF249" s="51" t="s">
        <v>45</v>
      </c>
      <c r="AG249" s="85" t="b">
        <f t="shared" si="90"/>
        <v>1</v>
      </c>
      <c r="AH249" s="91" t="str">
        <f t="shared" si="82"/>
        <v>m</v>
      </c>
      <c r="AI249" s="92" t="str">
        <f t="shared" si="83"/>
        <v>&lt;E&gt;</v>
      </c>
      <c r="AJ249" s="93" t="str">
        <f t="shared" si="84"/>
        <v>#8</v>
      </c>
      <c r="AK249" s="6"/>
      <c r="AL249" s="8" t="str">
        <f t="shared" si="85"/>
        <v>{44</v>
      </c>
      <c r="AM249" s="29" t="str">
        <f t="shared" si="86"/>
        <v>ITM_EXPONENT</v>
      </c>
      <c r="AN249" s="29" t="str">
        <f t="shared" si="87"/>
        <v>MNU_EXP</v>
      </c>
      <c r="AO249" s="29" t="str">
        <f t="shared" si="88"/>
        <v>MNU_DISP</v>
      </c>
      <c r="AP249" s="48" t="str">
        <f>IF(NOT(ISNA(MATCH(AM249,Lookups!E:E,))),VLOOKUP(AM249,Lookups!E:F,2,0),
IF(NOT(ISNA(MATCH(AN249,Lookups!E:E,))),VLOOKUP(AN249,Lookups!E:F,2,0),
IF(NOT(ISNA(MATCH(AO249,Lookups!E:E,))),VLOOKUP(AO249,Lookups!E:F,2,0),"ITM_NULL")))</f>
        <v>ITM_NULL</v>
      </c>
      <c r="AQ249" s="30" t="str">
        <f t="shared" si="95"/>
        <v>ITM_M</v>
      </c>
      <c r="AR249" s="113" t="s">
        <v>364</v>
      </c>
      <c r="AS249" s="114" t="s">
        <v>467</v>
      </c>
      <c r="AT249" s="116" t="s">
        <v>226</v>
      </c>
      <c r="AW249" s="14" t="str">
        <f t="shared" si="91"/>
        <v>{44</v>
      </c>
      <c r="AX249" s="196" t="str" cm="1">
        <f t="array" ref="AX249">SUBSTITUTE(SUBSTITUTE(_xlfn.SWITCH(AM249,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AM249), ".lo", ),"MNU_", "-MNU_")</f>
        <v>ITM_EXPONENT</v>
      </c>
      <c r="AY249" s="196" t="str" cm="1">
        <f t="array" ref="AY249">SUBSTITUTE(SUBSTITUTE(_xlfn.SWITCH(AN249,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AN249), ".lo", ),"MNU_", "-MNU_")</f>
        <v>-MNU_EXP</v>
      </c>
      <c r="AZ249" s="196" t="str" cm="1">
        <f t="array" ref="AZ249">SUBSTITUTE(SUBSTITUTE(_xlfn.SWITCH(AO249,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AO249), ".lo", ),"MNU_", "-MNU_")</f>
        <v>-MNU_DISP</v>
      </c>
      <c r="BA249" s="215" t="str" cm="1">
        <f t="array" ref="BA249">SUBSTITUTE(SUBSTITUTE(_xlfn.SWITCH(AP249,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AP249), ".lo", ),"MNU_", "-MNU_")</f>
        <v>ITM_NULL</v>
      </c>
      <c r="BB249" s="196" t="str" cm="1">
        <f t="array" ref="BB249">SUBSTITUTE(SUBSTITUTE(_xlfn.SWITCH(AQ249,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AQ249), ".lo", ),"MNU_", "-MNU_")</f>
        <v>ITM_M</v>
      </c>
      <c r="BC249" s="196" t="str" cm="1">
        <f t="array" ref="BC249">SUBSTITUTE(SUBSTITUTE(_xlfn.SWITCH(AR249,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AR249), ".lo", ),"MNU_", "-MNU_")</f>
        <v>ITM_m</v>
      </c>
      <c r="BD249" s="196" t="str" cm="1">
        <f t="array" ref="BD249">SUBSTITUTE(SUBSTITUTE(_xlfn.SWITCH(AS249,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AS249), ".lo", ),"MNU_", "-MNU_")</f>
        <v>ITM_EEXCHR</v>
      </c>
      <c r="BE249" s="196" t="str" cm="1">
        <f t="array" ref="BE249">SUBSTITUTE(SUBSTITUTE(_xlfn.SWITCH(AT249,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AT249), ".lo", ),"MNU_", "-MNU_")</f>
        <v>ITM_OCT</v>
      </c>
      <c r="BG249" s="82"/>
      <c r="BI249" s="13" t="str">
        <f t="shared" si="89"/>
        <v xml:space="preserve">  {44,                  ITM_EXPONENT,         -MNU_EXP,             -MNU_DISP,            ITM_NULL,             ITM_M,                ITM_m,                ITM_EEXCHR,           ITM_OCT             },</v>
      </c>
    </row>
    <row r="250" spans="24:61" ht="21">
      <c r="X250" s="159" t="str">
        <f t="shared" si="81"/>
        <v>N47</v>
      </c>
      <c r="Y250" s="148">
        <v>4</v>
      </c>
      <c r="Z250" s="148">
        <v>5</v>
      </c>
      <c r="AA250" s="151" t="str">
        <f t="shared" si="80"/>
        <v>N47.45</v>
      </c>
      <c r="AB250" s="156" t="s">
        <v>16</v>
      </c>
      <c r="AC250" s="157" t="s">
        <v>75</v>
      </c>
      <c r="AD250" s="158" t="s">
        <v>103</v>
      </c>
      <c r="AE250" s="3"/>
      <c r="AF250" s="51" t="s">
        <v>16</v>
      </c>
      <c r="AG250" s="85" t="b">
        <f t="shared" si="90"/>
        <v>0</v>
      </c>
      <c r="AH250" s="91" t="str">
        <f t="shared" si="82"/>
        <v>CLA</v>
      </c>
      <c r="AI250" s="92" t="str">
        <f t="shared" si="83"/>
        <v>CLA</v>
      </c>
      <c r="AJ250" s="93" t="str">
        <f t="shared" si="84"/>
        <v>&lt;=</v>
      </c>
      <c r="AK250" s="6"/>
      <c r="AL250" s="8" t="str">
        <f t="shared" si="85"/>
        <v>{45</v>
      </c>
      <c r="AM250" s="29" t="str">
        <f t="shared" si="86"/>
        <v>ITM_BACKSPACE</v>
      </c>
      <c r="AN250" s="29" t="str">
        <f t="shared" si="87"/>
        <v>ITM_UNDO</v>
      </c>
      <c r="AO250" s="29" t="str">
        <f t="shared" si="88"/>
        <v>MNU_CLR</v>
      </c>
      <c r="AP250" s="48" t="str">
        <f>IF(NOT(ISNA(MATCH(AM250,Lookups!E:E,))),VLOOKUP(AM250,Lookups!E:F,2,0),
IF(NOT(ISNA(MATCH(AN250,Lookups!E:E,))),VLOOKUP(AN250,Lookups!E:F,2,0),
IF(NOT(ISNA(MATCH(AO250,Lookups!E:E,))),VLOOKUP(AO250,Lookups!E:F,2,0),"ITM_NULL")))</f>
        <v>ITM_BACKSPACE</v>
      </c>
      <c r="AQ250" s="30" t="str">
        <f t="shared" si="95"/>
        <v>ITM_BACKSPACE</v>
      </c>
      <c r="AR250" s="119" t="s">
        <v>229</v>
      </c>
      <c r="AS250" s="114" t="s">
        <v>229</v>
      </c>
      <c r="AT250" s="117" t="s">
        <v>227</v>
      </c>
      <c r="AW250" s="14" t="str">
        <f t="shared" si="91"/>
        <v>{45</v>
      </c>
      <c r="AX250" s="196" t="str" cm="1">
        <f t="array" ref="AX250">SUBSTITUTE(SUBSTITUTE(_xlfn.SWITCH(AM250,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AM250), ".lo", ),"MNU_", "-MNU_")</f>
        <v>ITM_BACKSPACE</v>
      </c>
      <c r="AY250" s="196" t="str" cm="1">
        <f t="array" ref="AY250">SUBSTITUTE(SUBSTITUTE(_xlfn.SWITCH(AN250,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AN250), ".lo", ),"MNU_", "-MNU_")</f>
        <v>ITM_UNDO</v>
      </c>
      <c r="AZ250" s="196" t="str" cm="1">
        <f t="array" ref="AZ250">SUBSTITUTE(SUBSTITUTE(_xlfn.SWITCH(AO250,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AO250), ".lo", ),"MNU_", "-MNU_")</f>
        <v>-MNU_CLR</v>
      </c>
      <c r="BA250" s="215" t="str" cm="1">
        <f t="array" ref="BA250">SUBSTITUTE(SUBSTITUTE(_xlfn.SWITCH(AP250,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AP250), ".lo", ),"MNU_", "-MNU_")</f>
        <v>ITM_BACKSPACE</v>
      </c>
      <c r="BB250" s="196" t="str" cm="1">
        <f t="array" ref="BB250">SUBSTITUTE(SUBSTITUTE(_xlfn.SWITCH(AQ250,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AQ250), ".lo", ),"MNU_", "-MNU_")</f>
        <v>ITM_BACKSPACE</v>
      </c>
      <c r="BC250" s="196" t="str" cm="1">
        <f t="array" ref="BC250">SUBSTITUTE(SUBSTITUTE(_xlfn.SWITCH(AR250,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AR250), ".lo", ),"MNU_", "-MNU_")</f>
        <v>ITM_CLA</v>
      </c>
      <c r="BD250" s="196" t="str" cm="1">
        <f t="array" ref="BD250">SUBSTITUTE(SUBSTITUTE(_xlfn.SWITCH(AS250,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AS250), ".lo", ),"MNU_", "-MNU_")</f>
        <v>ITM_CLA</v>
      </c>
      <c r="BE250" s="196" t="str" cm="1">
        <f t="array" ref="BE250">SUBSTITUTE(SUBSTITUTE(_xlfn.SWITCH(AT250,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AT250), ".lo", ),"MNU_", "-MNU_")</f>
        <v>ITM_BACKSPACE</v>
      </c>
      <c r="BG250" s="82"/>
      <c r="BI250" s="13" t="str">
        <f t="shared" si="89"/>
        <v xml:space="preserve">  {45,                  ITM_BACKSPACE,        ITM_UNDO,             -MNU_CLR,             ITM_BACKSPACE,        ITM_BACKSPACE,        ITM_CLA,              ITM_CLA,              ITM_BACKSPACE       },</v>
      </c>
    </row>
    <row r="251" spans="24:61" ht="21">
      <c r="X251" s="159" t="str">
        <f t="shared" si="81"/>
        <v>N47</v>
      </c>
      <c r="Y251" s="145">
        <v>5</v>
      </c>
      <c r="Z251" s="145">
        <v>1</v>
      </c>
      <c r="AA251" s="151" t="str">
        <f t="shared" si="80"/>
        <v>N47.51</v>
      </c>
      <c r="AB251" s="156" t="s">
        <v>6</v>
      </c>
      <c r="AC251" s="157" t="s">
        <v>445</v>
      </c>
      <c r="AD251" s="158" t="s">
        <v>81</v>
      </c>
      <c r="AE251" s="3"/>
      <c r="AF251" s="51" t="s">
        <v>46</v>
      </c>
      <c r="AG251" s="85" t="b">
        <f t="shared" si="90"/>
        <v>1</v>
      </c>
      <c r="AH251" s="91" t="str">
        <f t="shared" si="82"/>
        <v>n</v>
      </c>
      <c r="AI251" s="92" t="str">
        <f t="shared" si="83"/>
        <v>alpha</v>
      </c>
      <c r="AJ251" s="93" t="str">
        <f t="shared" si="84"/>
        <v>[ alpha (TAM) ]</v>
      </c>
      <c r="AK251" s="6"/>
      <c r="AL251" s="8" t="str">
        <f t="shared" si="85"/>
        <v>{51</v>
      </c>
      <c r="AM251" s="29" t="str">
        <f t="shared" si="86"/>
        <v>ITM_XEQ</v>
      </c>
      <c r="AN251" s="29" t="str">
        <f t="shared" si="87"/>
        <v>ITM_AIM</v>
      </c>
      <c r="AO251" s="29" t="str">
        <f t="shared" si="88"/>
        <v>ITM_USERMODE</v>
      </c>
      <c r="AP251" s="48" t="str">
        <f>IF(NOT(ISNA(MATCH(AM251,Lookups!E:E,))),VLOOKUP(AM251,Lookups!E:F,2,0),
IF(NOT(ISNA(MATCH(AN251,Lookups!E:E,))),VLOOKUP(AN251,Lookups!E:F,2,0),
IF(NOT(ISNA(MATCH(AO251,Lookups!E:E,))),VLOOKUP(AO251,Lookups!E:F,2,0),"ITM_NULL")))</f>
        <v>ITM_NULL</v>
      </c>
      <c r="AQ251" s="30" t="str">
        <f t="shared" si="95"/>
        <v>ITM_N</v>
      </c>
      <c r="AR251" s="113" t="s">
        <v>365</v>
      </c>
      <c r="AS251" s="114" t="s">
        <v>427</v>
      </c>
      <c r="AT251" s="117" t="s">
        <v>459</v>
      </c>
      <c r="AW251" s="14" t="str">
        <f t="shared" si="91"/>
        <v>{51</v>
      </c>
      <c r="AX251" s="196" t="str" cm="1">
        <f t="array" ref="AX251">SUBSTITUTE(SUBSTITUTE(_xlfn.SWITCH(AM251,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AM251), ".lo", ),"MNU_", "-MNU_")</f>
        <v>ITM_XEQ</v>
      </c>
      <c r="AY251" s="196" t="str" cm="1">
        <f t="array" ref="AY251">SUBSTITUTE(SUBSTITUTE(_xlfn.SWITCH(AN251,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AN251), ".lo", ),"MNU_", "-MNU_")</f>
        <v>ITM_AIM</v>
      </c>
      <c r="AZ251" s="196" t="str" cm="1">
        <f t="array" ref="AZ251">SUBSTITUTE(SUBSTITUTE(_xlfn.SWITCH(AO251,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AO251), ".lo", ),"MNU_", "-MNU_")</f>
        <v>ITM_USERMODE</v>
      </c>
      <c r="BA251" s="215" t="str" cm="1">
        <f t="array" ref="BA251">SUBSTITUTE(SUBSTITUTE(_xlfn.SWITCH(AP251,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AP251), ".lo", ),"MNU_", "-MNU_")</f>
        <v>ITM_NULL</v>
      </c>
      <c r="BB251" s="196" t="str" cm="1">
        <f t="array" ref="BB251">SUBSTITUTE(SUBSTITUTE(_xlfn.SWITCH(AQ251,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AQ251), ".lo", ),"MNU_", "-MNU_")</f>
        <v>ITM_N</v>
      </c>
      <c r="BC251" s="196" t="str" cm="1">
        <f t="array" ref="BC251">SUBSTITUTE(SUBSTITUTE(_xlfn.SWITCH(AR251,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AR251), ".lo", ),"MNU_", "-MNU_")</f>
        <v>ITM_n</v>
      </c>
      <c r="BD251" s="196" t="str" cm="1">
        <f t="array" ref="BD251">SUBSTITUTE(SUBSTITUTE(_xlfn.SWITCH(AS251,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AS251), ".lo", ),"MNU_", "-MNU_")</f>
        <v>ITM_alpha</v>
      </c>
      <c r="BE251" s="196" t="str" cm="1">
        <f t="array" ref="BE251">SUBSTITUTE(SUBSTITUTE(_xlfn.SWITCH(AT251,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AT251), ".lo", ),"MNU_", "-MNU_")</f>
        <v>ITM_alpha</v>
      </c>
      <c r="BG251" s="82"/>
      <c r="BI251" s="13" t="str">
        <f t="shared" si="89"/>
        <v xml:space="preserve">  {51,                  ITM_XEQ,              ITM_AIM,              ITM_USERMODE,         ITM_NULL,             ITM_N,                ITM_n,                ITM_alpha,            ITM_alpha           },</v>
      </c>
    </row>
    <row r="252" spans="24:61" ht="21">
      <c r="X252" s="159" t="str">
        <f t="shared" si="81"/>
        <v>N47</v>
      </c>
      <c r="Y252" s="148">
        <v>5</v>
      </c>
      <c r="Z252" s="148">
        <v>2</v>
      </c>
      <c r="AA252" s="151" t="str">
        <f t="shared" si="80"/>
        <v>N47.52</v>
      </c>
      <c r="AB252" s="156">
        <v>7</v>
      </c>
      <c r="AC252" s="157" t="s">
        <v>68</v>
      </c>
      <c r="AD252" s="158" t="s">
        <v>115</v>
      </c>
      <c r="AE252" s="3"/>
      <c r="AF252" s="51" t="s">
        <v>47</v>
      </c>
      <c r="AG252" s="85" t="b">
        <f t="shared" si="90"/>
        <v>1</v>
      </c>
      <c r="AH252" s="91" t="str">
        <f t="shared" si="82"/>
        <v>o</v>
      </c>
      <c r="AI252" s="92">
        <f t="shared" si="83"/>
        <v>7</v>
      </c>
      <c r="AJ252" s="93">
        <f t="shared" si="84"/>
        <v>7</v>
      </c>
      <c r="AK252" s="6"/>
      <c r="AL252" s="8" t="str">
        <f t="shared" si="85"/>
        <v>{52</v>
      </c>
      <c r="AM252" s="29" t="str">
        <f t="shared" si="86"/>
        <v>ITM_7</v>
      </c>
      <c r="AN252" s="29" t="str">
        <f t="shared" si="87"/>
        <v>ITM_GTO</v>
      </c>
      <c r="AO252" s="29" t="str">
        <f t="shared" si="88"/>
        <v>MNU_HOME</v>
      </c>
      <c r="AP252" s="48" t="str">
        <f>IF(NOT(ISNA(MATCH(AM252,Lookups!E:E,))),VLOOKUP(AM252,Lookups!E:F,2,0),
IF(NOT(ISNA(MATCH(AN252,Lookups!E:E,))),VLOOKUP(AN252,Lookups!E:F,2,0),
IF(NOT(ISNA(MATCH(AO252,Lookups!E:E,))),VLOOKUP(AO252,Lookups!E:F,2,0),"ITM_NULL")))</f>
        <v>ITM_7</v>
      </c>
      <c r="AQ252" s="30" t="str">
        <f t="shared" si="95"/>
        <v>ITM_O</v>
      </c>
      <c r="AR252" s="113" t="s">
        <v>366</v>
      </c>
      <c r="AS252" s="114" t="s">
        <v>235</v>
      </c>
      <c r="AT252" s="117" t="s">
        <v>235</v>
      </c>
      <c r="AW252" s="14" t="str">
        <f t="shared" si="91"/>
        <v>{52</v>
      </c>
      <c r="AX252" s="196" t="str" cm="1">
        <f t="array" ref="AX252">SUBSTITUTE(SUBSTITUTE(_xlfn.SWITCH(AM252,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AM252), ".lo", ),"MNU_", "-MNU_")</f>
        <v>ITM_7</v>
      </c>
      <c r="AY252" s="196" t="str" cm="1">
        <f t="array" ref="AY252">SUBSTITUTE(SUBSTITUTE(_xlfn.SWITCH(AN252,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AN252), ".lo", ),"MNU_", "-MNU_")</f>
        <v>ITM_GTO</v>
      </c>
      <c r="AZ252" s="196" t="str" cm="1">
        <f t="array" ref="AZ252">SUBSTITUTE(SUBSTITUTE(_xlfn.SWITCH(AO252,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AO252), ".lo", ),"MNU_", "-MNU_")</f>
        <v>-MNU_HOME</v>
      </c>
      <c r="BA252" s="215" t="str" cm="1">
        <f t="array" ref="BA252">SUBSTITUTE(SUBSTITUTE(_xlfn.SWITCH(AP252,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AP252), ".lo", ),"MNU_", "-MNU_")</f>
        <v>ITM_7</v>
      </c>
      <c r="BB252" s="196" t="str" cm="1">
        <f t="array" ref="BB252">SUBSTITUTE(SUBSTITUTE(_xlfn.SWITCH(AQ252,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AQ252), ".lo", ),"MNU_", "-MNU_")</f>
        <v>ITM_O</v>
      </c>
      <c r="BC252" s="196" t="str" cm="1">
        <f t="array" ref="BC252">SUBSTITUTE(SUBSTITUTE(_xlfn.SWITCH(AR252,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AR252), ".lo", ),"MNU_", "-MNU_")</f>
        <v>ITM_o</v>
      </c>
      <c r="BD252" s="196" t="str" cm="1">
        <f t="array" ref="BD252">SUBSTITUTE(SUBSTITUTE(_xlfn.SWITCH(AS252,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AS252), ".lo", ),"MNU_", "-MNU_")</f>
        <v>ITM_7</v>
      </c>
      <c r="BE252" s="196" t="str" cm="1">
        <f t="array" ref="BE252">SUBSTITUTE(SUBSTITUTE(_xlfn.SWITCH(AT252,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AT252), ".lo", ),"MNU_", "-MNU_")</f>
        <v>ITM_7</v>
      </c>
      <c r="BG252" s="82"/>
      <c r="BI252" s="13" t="str">
        <f t="shared" si="89"/>
        <v xml:space="preserve">  {52,                  ITM_7,                ITM_GTO,              -MNU_HOME,            ITM_7,                ITM_O,                ITM_o,                ITM_7,                ITM_7               },</v>
      </c>
    </row>
    <row r="253" spans="24:61" ht="21">
      <c r="X253" s="159" t="str">
        <f t="shared" si="81"/>
        <v>N47</v>
      </c>
      <c r="Y253" s="148">
        <v>5</v>
      </c>
      <c r="Z253" s="148">
        <v>3</v>
      </c>
      <c r="AA253" s="151" t="str">
        <f t="shared" si="80"/>
        <v>N47.53</v>
      </c>
      <c r="AB253" s="156">
        <v>8</v>
      </c>
      <c r="AC253" s="157" t="s">
        <v>104</v>
      </c>
      <c r="AD253" s="158" t="s">
        <v>105</v>
      </c>
      <c r="AE253" s="3"/>
      <c r="AF253" s="51" t="s">
        <v>48</v>
      </c>
      <c r="AG253" s="85" t="b">
        <f t="shared" si="90"/>
        <v>1</v>
      </c>
      <c r="AH253" s="91" t="str">
        <f t="shared" si="82"/>
        <v>p</v>
      </c>
      <c r="AI253" s="92">
        <f t="shared" si="83"/>
        <v>8</v>
      </c>
      <c r="AJ253" s="93">
        <f t="shared" si="84"/>
        <v>8</v>
      </c>
      <c r="AK253" s="6"/>
      <c r="AL253" s="8" t="str">
        <f t="shared" si="85"/>
        <v>{53</v>
      </c>
      <c r="AM253" s="29" t="str">
        <f t="shared" si="86"/>
        <v>ITM_8</v>
      </c>
      <c r="AN253" s="29" t="str">
        <f t="shared" si="87"/>
        <v>MNU_EQN</v>
      </c>
      <c r="AO253" s="29" t="str">
        <f t="shared" si="88"/>
        <v>MNU_ADV</v>
      </c>
      <c r="AP253" s="48" t="str">
        <f>IF(NOT(ISNA(MATCH(AM253,Lookups!E:E,))),VLOOKUP(AM253,Lookups!E:F,2,0),
IF(NOT(ISNA(MATCH(AN253,Lookups!E:E,))),VLOOKUP(AN253,Lookups!E:F,2,0),
IF(NOT(ISNA(MATCH(AO253,Lookups!E:E,))),VLOOKUP(AO253,Lookups!E:F,2,0),"ITM_NULL")))</f>
        <v>ITM_8</v>
      </c>
      <c r="AQ253" s="30" t="str">
        <f t="shared" si="95"/>
        <v>ITM_P</v>
      </c>
      <c r="AR253" s="113" t="s">
        <v>367</v>
      </c>
      <c r="AS253" s="114" t="s">
        <v>237</v>
      </c>
      <c r="AT253" s="117" t="s">
        <v>237</v>
      </c>
      <c r="AW253" s="14" t="str">
        <f t="shared" si="91"/>
        <v>{53</v>
      </c>
      <c r="AX253" s="196" t="str" cm="1">
        <f t="array" ref="AX253">SUBSTITUTE(SUBSTITUTE(_xlfn.SWITCH(AM253,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AM253), ".lo", ),"MNU_", "-MNU_")</f>
        <v>ITM_8</v>
      </c>
      <c r="AY253" s="196" t="str" cm="1">
        <f t="array" ref="AY253">SUBSTITUTE(SUBSTITUTE(_xlfn.SWITCH(AN253,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AN253), ".lo", ),"MNU_", "-MNU_")</f>
        <v>-MNU_EQN</v>
      </c>
      <c r="AZ253" s="196" t="str" cm="1">
        <f t="array" ref="AZ253">SUBSTITUTE(SUBSTITUTE(_xlfn.SWITCH(AO253,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AO253), ".lo", ),"MNU_", "-MNU_")</f>
        <v>-MNU_ADV</v>
      </c>
      <c r="BA253" s="215" t="str" cm="1">
        <f t="array" ref="BA253">SUBSTITUTE(SUBSTITUTE(_xlfn.SWITCH(AP253,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AP253), ".lo", ),"MNU_", "-MNU_")</f>
        <v>ITM_8</v>
      </c>
      <c r="BB253" s="196" t="str" cm="1">
        <f t="array" ref="BB253">SUBSTITUTE(SUBSTITUTE(_xlfn.SWITCH(AQ253,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AQ253), ".lo", ),"MNU_", "-MNU_")</f>
        <v>ITM_P</v>
      </c>
      <c r="BC253" s="196" t="str" cm="1">
        <f t="array" ref="BC253">SUBSTITUTE(SUBSTITUTE(_xlfn.SWITCH(AR253,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AR253), ".lo", ),"MNU_", "-MNU_")</f>
        <v>ITM_p</v>
      </c>
      <c r="BD253" s="196" t="str" cm="1">
        <f t="array" ref="BD253">SUBSTITUTE(SUBSTITUTE(_xlfn.SWITCH(AS253,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AS253), ".lo", ),"MNU_", "-MNU_")</f>
        <v>ITM_8</v>
      </c>
      <c r="BE253" s="196" t="str" cm="1">
        <f t="array" ref="BE253">SUBSTITUTE(SUBSTITUTE(_xlfn.SWITCH(AT253,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AT253), ".lo", ),"MNU_", "-MNU_")</f>
        <v>ITM_8</v>
      </c>
      <c r="BG253" s="82"/>
      <c r="BI253" s="13" t="str">
        <f t="shared" si="89"/>
        <v xml:space="preserve">  {53,                  ITM_8,                -MNU_EQN,             -MNU_ADV,             ITM_8,                ITM_P,                ITM_p,                ITM_8,                ITM_8               },</v>
      </c>
    </row>
    <row r="254" spans="24:61" ht="21">
      <c r="X254" s="159" t="str">
        <f t="shared" si="81"/>
        <v>N47</v>
      </c>
      <c r="Y254" s="148">
        <v>5</v>
      </c>
      <c r="Z254" s="148">
        <v>4</v>
      </c>
      <c r="AA254" s="151" t="str">
        <f t="shared" si="80"/>
        <v>N47.54</v>
      </c>
      <c r="AB254" s="156">
        <v>9</v>
      </c>
      <c r="AC254" s="157" t="s">
        <v>106</v>
      </c>
      <c r="AD254" s="158" t="s">
        <v>117</v>
      </c>
      <c r="AE254" s="3"/>
      <c r="AF254" s="51" t="s">
        <v>49</v>
      </c>
      <c r="AG254" s="85" t="b">
        <f t="shared" si="90"/>
        <v>1</v>
      </c>
      <c r="AH254" s="91" t="str">
        <f t="shared" si="82"/>
        <v>q</v>
      </c>
      <c r="AI254" s="92">
        <f t="shared" si="83"/>
        <v>9</v>
      </c>
      <c r="AJ254" s="93">
        <f t="shared" si="84"/>
        <v>9</v>
      </c>
      <c r="AK254" s="6"/>
      <c r="AL254" s="8" t="str">
        <f t="shared" si="85"/>
        <v>{54</v>
      </c>
      <c r="AM254" s="29" t="str">
        <f t="shared" si="86"/>
        <v>ITM_9</v>
      </c>
      <c r="AN254" s="29" t="str">
        <f t="shared" si="87"/>
        <v>MNU_MATX</v>
      </c>
      <c r="AO254" s="29" t="str">
        <f t="shared" si="88"/>
        <v>MNU_XFN</v>
      </c>
      <c r="AP254" s="48" t="str">
        <f>IF(NOT(ISNA(MATCH(AM254,Lookups!E:E,))),VLOOKUP(AM254,Lookups!E:F,2,0),
IF(NOT(ISNA(MATCH(AN254,Lookups!E:E,))),VLOOKUP(AN254,Lookups!E:F,2,0),
IF(NOT(ISNA(MATCH(AO254,Lookups!E:E,))),VLOOKUP(AO254,Lookups!E:F,2,0),"ITM_NULL")))</f>
        <v>ITM_9</v>
      </c>
      <c r="AQ254" s="30" t="str">
        <f t="shared" si="95"/>
        <v>ITM_Q</v>
      </c>
      <c r="AR254" s="113" t="s">
        <v>368</v>
      </c>
      <c r="AS254" s="114" t="s">
        <v>239</v>
      </c>
      <c r="AT254" s="117" t="s">
        <v>239</v>
      </c>
      <c r="AW254" s="14" t="str">
        <f t="shared" si="91"/>
        <v>{54</v>
      </c>
      <c r="AX254" s="196" t="str" cm="1">
        <f t="array" ref="AX254">SUBSTITUTE(SUBSTITUTE(_xlfn.SWITCH(AM254,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AM254), ".lo", ),"MNU_", "-MNU_")</f>
        <v>ITM_9</v>
      </c>
      <c r="AY254" s="196" t="str" cm="1">
        <f t="array" ref="AY254">SUBSTITUTE(SUBSTITUTE(_xlfn.SWITCH(AN254,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AN254), ".lo", ),"MNU_", "-MNU_")</f>
        <v>-MNU_MATX</v>
      </c>
      <c r="AZ254" s="196" t="str" cm="1">
        <f t="array" ref="AZ254">SUBSTITUTE(SUBSTITUTE(_xlfn.SWITCH(AO254,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AO254), ".lo", ),"MNU_", "-MNU_")</f>
        <v>-MNU_XFN</v>
      </c>
      <c r="BA254" s="215" t="str" cm="1">
        <f t="array" ref="BA254">SUBSTITUTE(SUBSTITUTE(_xlfn.SWITCH(AP254,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AP254), ".lo", ),"MNU_", "-MNU_")</f>
        <v>ITM_9</v>
      </c>
      <c r="BB254" s="196" t="str" cm="1">
        <f t="array" ref="BB254">SUBSTITUTE(SUBSTITUTE(_xlfn.SWITCH(AQ254,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AQ254), ".lo", ),"MNU_", "-MNU_")</f>
        <v>ITM_Q</v>
      </c>
      <c r="BC254" s="196" t="str" cm="1">
        <f t="array" ref="BC254">SUBSTITUTE(SUBSTITUTE(_xlfn.SWITCH(AR254,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AR254), ".lo", ),"MNU_", "-MNU_")</f>
        <v>ITM_q</v>
      </c>
      <c r="BD254" s="196" t="str" cm="1">
        <f t="array" ref="BD254">SUBSTITUTE(SUBSTITUTE(_xlfn.SWITCH(AS254,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AS254), ".lo", ),"MNU_", "-MNU_")</f>
        <v>ITM_9</v>
      </c>
      <c r="BE254" s="196" t="str" cm="1">
        <f t="array" ref="BE254">SUBSTITUTE(SUBSTITUTE(_xlfn.SWITCH(AT254,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AT254), ".lo", ),"MNU_", "-MNU_")</f>
        <v>ITM_9</v>
      </c>
      <c r="BG254" s="82"/>
      <c r="BI254" s="13" t="str">
        <f t="shared" si="89"/>
        <v xml:space="preserve">  {54,                  ITM_9,                -MNU_MATX,            -MNU_XFN,             ITM_9,                ITM_Q,                ITM_q,                ITM_9,                ITM_9               },</v>
      </c>
    </row>
    <row r="255" spans="24:61" ht="21">
      <c r="X255" s="159" t="str">
        <f t="shared" si="81"/>
        <v>N47</v>
      </c>
      <c r="Y255" s="148">
        <v>5</v>
      </c>
      <c r="Z255" s="148">
        <v>5</v>
      </c>
      <c r="AA255" s="151" t="str">
        <f t="shared" si="80"/>
        <v>N47.55</v>
      </c>
      <c r="AB255" s="160" t="s">
        <v>290</v>
      </c>
      <c r="AC255" s="157" t="s">
        <v>107</v>
      </c>
      <c r="AD255" s="158" t="s">
        <v>339</v>
      </c>
      <c r="AE255" s="3"/>
      <c r="AF255" s="51" t="s">
        <v>50</v>
      </c>
      <c r="AG255" s="85" t="b">
        <f t="shared" si="90"/>
        <v>1</v>
      </c>
      <c r="AH255" s="91" t="str">
        <f t="shared" si="82"/>
        <v>r</v>
      </c>
      <c r="AI255" s="92" t="str">
        <f t="shared" si="83"/>
        <v>÷</v>
      </c>
      <c r="AJ255" s="93" t="str">
        <f t="shared" si="84"/>
        <v>÷</v>
      </c>
      <c r="AK255" s="6"/>
      <c r="AL255" s="8" t="str">
        <f t="shared" si="85"/>
        <v>{55</v>
      </c>
      <c r="AM255" s="29" t="str">
        <f t="shared" si="86"/>
        <v>ITM_DIV</v>
      </c>
      <c r="AN255" s="29" t="str">
        <f t="shared" si="87"/>
        <v>MNU_STAT</v>
      </c>
      <c r="AO255" s="29" t="str">
        <f t="shared" si="88"/>
        <v>MNU_PLOTTING</v>
      </c>
      <c r="AP255" s="48" t="str">
        <f>IF(NOT(ISNA(MATCH(AM255,Lookups!E:E,))),VLOOKUP(AM255,Lookups!E:F,2,0),
IF(NOT(ISNA(MATCH(AN255,Lookups!E:E,))),VLOOKUP(AN255,Lookups!E:F,2,0),
IF(NOT(ISNA(MATCH(AO255,Lookups!E:E,))),VLOOKUP(AO255,Lookups!E:F,2,0),"ITM_NULL")))</f>
        <v>ITM_OBELUS</v>
      </c>
      <c r="AQ255" s="30" t="str">
        <f t="shared" si="95"/>
        <v>ITM_R</v>
      </c>
      <c r="AR255" s="113" t="s">
        <v>369</v>
      </c>
      <c r="AS255" s="114" t="s">
        <v>242</v>
      </c>
      <c r="AT255" s="117" t="s">
        <v>241</v>
      </c>
      <c r="AW255" s="14" t="str">
        <f t="shared" si="91"/>
        <v>{55</v>
      </c>
      <c r="AX255" s="196" t="str" cm="1">
        <f t="array" ref="AX255">SUBSTITUTE(SUBSTITUTE(_xlfn.SWITCH(AM255,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AM255), ".lo", ),"MNU_", "-MNU_")</f>
        <v>ITM_DIV</v>
      </c>
      <c r="AY255" s="196" t="str" cm="1">
        <f t="array" ref="AY255">SUBSTITUTE(SUBSTITUTE(_xlfn.SWITCH(AN255,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AN255), ".lo", ),"MNU_", "-MNU_")</f>
        <v>-MNU_STAT</v>
      </c>
      <c r="AZ255" s="196" t="str" cm="1">
        <f t="array" ref="AZ255">SUBSTITUTE(SUBSTITUTE(_xlfn.SWITCH(AO255,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AO255), ".lo", ),"MNU_", "-MNU_")</f>
        <v>-MNU_PLOTTING</v>
      </c>
      <c r="BA255" s="215" t="str" cm="1">
        <f t="array" ref="BA255">SUBSTITUTE(SUBSTITUTE(_xlfn.SWITCH(AP255,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AP255), ".lo", ),"MNU_", "-MNU_")</f>
        <v>ITM_OBELUS</v>
      </c>
      <c r="BB255" s="196" t="str" cm="1">
        <f t="array" ref="BB255">SUBSTITUTE(SUBSTITUTE(_xlfn.SWITCH(AQ255,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AQ255), ".lo", ),"MNU_", "-MNU_")</f>
        <v>ITM_R</v>
      </c>
      <c r="BC255" s="196" t="str" cm="1">
        <f t="array" ref="BC255">SUBSTITUTE(SUBSTITUTE(_xlfn.SWITCH(AR255,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AR255), ".lo", ),"MNU_", "-MNU_")</f>
        <v>ITM_r</v>
      </c>
      <c r="BD255" s="196" t="str" cm="1">
        <f t="array" ref="BD255">SUBSTITUTE(SUBSTITUTE(_xlfn.SWITCH(AS255,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AS255), ".lo", ),"MNU_", "-MNU_")</f>
        <v>ITM_OBELUS</v>
      </c>
      <c r="BE255" s="196" t="str" cm="1">
        <f t="array" ref="BE255">SUBSTITUTE(SUBSTITUTE(_xlfn.SWITCH(AT255,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AT255), ".lo", ),"MNU_", "-MNU_")</f>
        <v>ITM_DIV</v>
      </c>
      <c r="BG255" s="82"/>
      <c r="BI255" s="13" t="str">
        <f t="shared" si="89"/>
        <v xml:space="preserve">  {55,                  ITM_DIV,              -MNU_STAT,            -MNU_PLOTTING,        ITM_OBELUS,           ITM_R,                ITM_r,                ITM_OBELUS,           ITM_DIV             },</v>
      </c>
    </row>
    <row r="256" spans="24:61" ht="21">
      <c r="X256" s="159" t="str">
        <f t="shared" si="81"/>
        <v>N47</v>
      </c>
      <c r="Y256" s="145">
        <v>6</v>
      </c>
      <c r="Z256" s="145">
        <v>1</v>
      </c>
      <c r="AA256" s="151" t="str">
        <f t="shared" si="80"/>
        <v>N47.61</v>
      </c>
      <c r="AB256" s="160" t="s">
        <v>292</v>
      </c>
      <c r="AC256" s="157" t="s">
        <v>130</v>
      </c>
      <c r="AD256" s="158" t="s">
        <v>130</v>
      </c>
      <c r="AE256" s="3"/>
      <c r="AF256" s="160" t="s">
        <v>292</v>
      </c>
      <c r="AG256" s="85" t="b">
        <f t="shared" si="90"/>
        <v>0</v>
      </c>
      <c r="AH256" s="91" t="str">
        <f t="shared" si="82"/>
        <v xml:space="preserve"> </v>
      </c>
      <c r="AI256" s="92" t="str">
        <f t="shared" si="83"/>
        <v xml:space="preserve"> </v>
      </c>
      <c r="AJ256" s="93" t="str">
        <f t="shared" si="84"/>
        <v xml:space="preserve"> f </v>
      </c>
      <c r="AK256" s="6"/>
      <c r="AL256" s="8" t="str">
        <f t="shared" si="85"/>
        <v>{61</v>
      </c>
      <c r="AM256" s="29" t="str">
        <f t="shared" si="86"/>
        <v>ITM_SHIFTf</v>
      </c>
      <c r="AN256" s="29" t="str">
        <f t="shared" si="87"/>
        <v>ITM_NULL</v>
      </c>
      <c r="AO256" s="29" t="str">
        <f t="shared" si="88"/>
        <v>ITM_NULL</v>
      </c>
      <c r="AP256" s="48" t="str">
        <f>IF(NOT(ISNA(MATCH(AM256,Lookups!E:E,))),VLOOKUP(AM256,Lookups!E:F,2,0),
IF(NOT(ISNA(MATCH(AN256,Lookups!E:E,))),VLOOKUP(AN256,Lookups!E:F,2,0),
IF(NOT(ISNA(MATCH(AO256,Lookups!E:E,))),VLOOKUP(AO256,Lookups!E:F,2,0),"ITM_NULL")))</f>
        <v>ITM_SHIFTf</v>
      </c>
      <c r="AQ256" s="30" t="str">
        <f t="shared" si="95"/>
        <v>ITM_SHIFTf</v>
      </c>
      <c r="AR256" s="120" t="s">
        <v>147</v>
      </c>
      <c r="AS256" s="121" t="s">
        <v>147</v>
      </c>
      <c r="AT256" s="127" t="s">
        <v>287</v>
      </c>
      <c r="AW256" s="14" t="str">
        <f t="shared" si="91"/>
        <v>{61</v>
      </c>
      <c r="AX256" s="196" t="str" cm="1">
        <f t="array" ref="AX256">SUBSTITUTE(SUBSTITUTE(_xlfn.SWITCH(AM256,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AM256), ".lo", ),"MNU_", "-MNU_")</f>
        <v>ITM_SHIFTf</v>
      </c>
      <c r="AY256" s="196" t="str" cm="1">
        <f t="array" ref="AY256">SUBSTITUTE(SUBSTITUTE(_xlfn.SWITCH(AN256,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AN256), ".lo", ),"MNU_", "-MNU_")</f>
        <v>ITM_NULL</v>
      </c>
      <c r="AZ256" s="196" t="str" cm="1">
        <f t="array" ref="AZ256">SUBSTITUTE(SUBSTITUTE(_xlfn.SWITCH(AO256,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AO256), ".lo", ),"MNU_", "-MNU_")</f>
        <v>ITM_NULL</v>
      </c>
      <c r="BA256" s="215" t="str" cm="1">
        <f t="array" ref="BA256">SUBSTITUTE(SUBSTITUTE(_xlfn.SWITCH(AP256,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AP256), ".lo", ),"MNU_", "-MNU_")</f>
        <v>ITM_SHIFTf</v>
      </c>
      <c r="BB256" s="196" t="str" cm="1">
        <f t="array" ref="BB256">SUBSTITUTE(SUBSTITUTE(_xlfn.SWITCH(AQ256,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AQ256), ".lo", ),"MNU_", "-MNU_")</f>
        <v>ITM_SHIFTf</v>
      </c>
      <c r="BC256" s="196" t="str" cm="1">
        <f t="array" ref="BC256">SUBSTITUTE(SUBSTITUTE(_xlfn.SWITCH(AR256,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AR256), ".lo", ),"MNU_", "-MNU_")</f>
        <v>ITM_NULL</v>
      </c>
      <c r="BD256" s="196" t="str" cm="1">
        <f t="array" ref="BD256">SUBSTITUTE(SUBSTITUTE(_xlfn.SWITCH(AS256,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AS256), ".lo", ),"MNU_", "-MNU_")</f>
        <v>ITM_NULL</v>
      </c>
      <c r="BE256" s="196" t="str" cm="1">
        <f t="array" ref="BE256">SUBSTITUTE(SUBSTITUTE(_xlfn.SWITCH(AT256,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AT256), ".lo", ),"MNU_", "-MNU_")</f>
        <v>ITM_SHIFTf</v>
      </c>
      <c r="BG256" s="82"/>
      <c r="BI256" s="13" t="str">
        <f t="shared" si="89"/>
        <v xml:space="preserve">  {61,                  ITM_SHIFTf,           ITM_NULL,             ITM_NULL,             ITM_SHIFTf,           ITM_SHIFTf,           ITM_NULL,             ITM_NULL,             ITM_SHIFTf          },</v>
      </c>
    </row>
    <row r="257" spans="24:61" ht="21">
      <c r="X257" s="159" t="str">
        <f t="shared" si="81"/>
        <v>N47</v>
      </c>
      <c r="Y257" s="148">
        <v>6</v>
      </c>
      <c r="Z257" s="148">
        <v>2</v>
      </c>
      <c r="AA257" s="151" t="str">
        <f t="shared" si="80"/>
        <v>N47.62</v>
      </c>
      <c r="AB257" s="156">
        <v>4</v>
      </c>
      <c r="AC257" s="157" t="s">
        <v>108</v>
      </c>
      <c r="AD257" s="158" t="s">
        <v>121</v>
      </c>
      <c r="AE257" s="3"/>
      <c r="AF257" s="51" t="s">
        <v>51</v>
      </c>
      <c r="AG257" s="85" t="b">
        <f t="shared" si="90"/>
        <v>1</v>
      </c>
      <c r="AH257" s="91" t="str">
        <f t="shared" si="82"/>
        <v>s</v>
      </c>
      <c r="AI257" s="92">
        <f t="shared" si="83"/>
        <v>4</v>
      </c>
      <c r="AJ257" s="93">
        <f t="shared" si="84"/>
        <v>4</v>
      </c>
      <c r="AK257" s="6"/>
      <c r="AL257" s="8" t="str">
        <f t="shared" si="85"/>
        <v>{62</v>
      </c>
      <c r="AM257" s="29" t="str">
        <f t="shared" si="86"/>
        <v>ITM_4</v>
      </c>
      <c r="AN257" s="29" t="str">
        <f t="shared" si="87"/>
        <v>MNU_BASE</v>
      </c>
      <c r="AO257" s="29" t="str">
        <f t="shared" si="88"/>
        <v>MNU_BITS</v>
      </c>
      <c r="AP257" s="48" t="str">
        <f>IF(NOT(ISNA(MATCH(AM257,Lookups!E:E,))),VLOOKUP(AM257,Lookups!E:F,2,0),
IF(NOT(ISNA(MATCH(AN257,Lookups!E:E,))),VLOOKUP(AN257,Lookups!E:F,2,0),
IF(NOT(ISNA(MATCH(AO257,Lookups!E:E,))),VLOOKUP(AO257,Lookups!E:F,2,0),"ITM_NULL")))</f>
        <v>ITM_4</v>
      </c>
      <c r="AQ257" s="30" t="str">
        <f t="shared" si="95"/>
        <v>ITM_S</v>
      </c>
      <c r="AR257" s="113" t="s">
        <v>370</v>
      </c>
      <c r="AS257" s="114" t="s">
        <v>249</v>
      </c>
      <c r="AT257" s="117" t="s">
        <v>249</v>
      </c>
      <c r="AW257" s="14" t="str">
        <f t="shared" si="91"/>
        <v>{62</v>
      </c>
      <c r="AX257" s="196" t="str" cm="1">
        <f t="array" ref="AX257">SUBSTITUTE(SUBSTITUTE(_xlfn.SWITCH(AM257,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AM257), ".lo", ),"MNU_", "-MNU_")</f>
        <v>ITM_4</v>
      </c>
      <c r="AY257" s="196" t="str" cm="1">
        <f t="array" ref="AY257">SUBSTITUTE(SUBSTITUTE(_xlfn.SWITCH(AN257,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AN257), ".lo", ),"MNU_", "-MNU_")</f>
        <v>-MNU_BASE</v>
      </c>
      <c r="AZ257" s="196" t="str" cm="1">
        <f t="array" ref="AZ257">SUBSTITUTE(SUBSTITUTE(_xlfn.SWITCH(AO257,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AO257), ".lo", ),"MNU_", "-MNU_")</f>
        <v>-MNU_BITS</v>
      </c>
      <c r="BA257" s="215" t="str" cm="1">
        <f t="array" ref="BA257">SUBSTITUTE(SUBSTITUTE(_xlfn.SWITCH(AP257,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AP257), ".lo", ),"MNU_", "-MNU_")</f>
        <v>ITM_4</v>
      </c>
      <c r="BB257" s="196" t="str" cm="1">
        <f t="array" ref="BB257">SUBSTITUTE(SUBSTITUTE(_xlfn.SWITCH(AQ257,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AQ257), ".lo", ),"MNU_", "-MNU_")</f>
        <v>ITM_S</v>
      </c>
      <c r="BC257" s="196" t="str" cm="1">
        <f t="array" ref="BC257">SUBSTITUTE(SUBSTITUTE(_xlfn.SWITCH(AR257,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AR257), ".lo", ),"MNU_", "-MNU_")</f>
        <v>ITM_s</v>
      </c>
      <c r="BD257" s="196" t="str" cm="1">
        <f t="array" ref="BD257">SUBSTITUTE(SUBSTITUTE(_xlfn.SWITCH(AS257,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AS257), ".lo", ),"MNU_", "-MNU_")</f>
        <v>ITM_4</v>
      </c>
      <c r="BE257" s="196" t="str" cm="1">
        <f t="array" ref="BE257">SUBSTITUTE(SUBSTITUTE(_xlfn.SWITCH(AT257,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AT257), ".lo", ),"MNU_", "-MNU_")</f>
        <v>ITM_4</v>
      </c>
      <c r="BG257" s="82"/>
      <c r="BI257" s="13" t="str">
        <f t="shared" si="89"/>
        <v xml:space="preserve">  {62,                  ITM_4,                -MNU_BASE,            -MNU_BITS,            ITM_4,                ITM_S,                ITM_s,                ITM_4,                ITM_4               },</v>
      </c>
    </row>
    <row r="258" spans="24:61" ht="21">
      <c r="X258" s="159" t="str">
        <f t="shared" si="81"/>
        <v>N47</v>
      </c>
      <c r="Y258" s="148">
        <v>6</v>
      </c>
      <c r="Z258" s="148">
        <v>3</v>
      </c>
      <c r="AA258" s="151" t="str">
        <f t="shared" si="80"/>
        <v>N47.63</v>
      </c>
      <c r="AB258" s="156">
        <v>5</v>
      </c>
      <c r="AC258" s="157" t="s">
        <v>109</v>
      </c>
      <c r="AD258" s="158" t="s">
        <v>119</v>
      </c>
      <c r="AE258" s="3"/>
      <c r="AF258" s="51" t="s">
        <v>52</v>
      </c>
      <c r="AG258" s="85" t="b">
        <f t="shared" si="90"/>
        <v>1</v>
      </c>
      <c r="AH258" s="91" t="str">
        <f t="shared" si="82"/>
        <v>t</v>
      </c>
      <c r="AI258" s="92">
        <f t="shared" si="83"/>
        <v>5</v>
      </c>
      <c r="AJ258" s="93">
        <f t="shared" si="84"/>
        <v>5</v>
      </c>
      <c r="AK258" s="6"/>
      <c r="AL258" s="8" t="str">
        <f t="shared" si="85"/>
        <v>{63</v>
      </c>
      <c r="AM258" s="29" t="str">
        <f t="shared" si="86"/>
        <v>ITM_5</v>
      </c>
      <c r="AN258" s="29" t="str">
        <f t="shared" si="87"/>
        <v>MNU_UNITCONV</v>
      </c>
      <c r="AO258" s="29" t="str">
        <f t="shared" si="88"/>
        <v>MNU_CLK</v>
      </c>
      <c r="AP258" s="48" t="str">
        <f>IF(NOT(ISNA(MATCH(AM258,Lookups!E:E,))),VLOOKUP(AM258,Lookups!E:F,2,0),
IF(NOT(ISNA(MATCH(AN258,Lookups!E:E,))),VLOOKUP(AN258,Lookups!E:F,2,0),
IF(NOT(ISNA(MATCH(AO258,Lookups!E:E,))),VLOOKUP(AO258,Lookups!E:F,2,0),"ITM_NULL")))</f>
        <v>ITM_5</v>
      </c>
      <c r="AQ258" s="30" t="str">
        <f t="shared" si="95"/>
        <v>ITM_T</v>
      </c>
      <c r="AR258" s="113" t="s">
        <v>371</v>
      </c>
      <c r="AS258" s="114" t="s">
        <v>251</v>
      </c>
      <c r="AT258" s="117" t="s">
        <v>251</v>
      </c>
      <c r="AW258" s="14" t="str">
        <f t="shared" si="91"/>
        <v>{63</v>
      </c>
      <c r="AX258" s="196" t="str" cm="1">
        <f t="array" ref="AX258">SUBSTITUTE(SUBSTITUTE(_xlfn.SWITCH(AM258,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AM258), ".lo", ),"MNU_", "-MNU_")</f>
        <v>ITM_5</v>
      </c>
      <c r="AY258" s="196" t="str" cm="1">
        <f t="array" ref="AY258">SUBSTITUTE(SUBSTITUTE(_xlfn.SWITCH(AN258,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AN258), ".lo", ),"MNU_", "-MNU_")</f>
        <v>-MNU_UNITCONV</v>
      </c>
      <c r="AZ258" s="196" t="str" cm="1">
        <f t="array" ref="AZ258">SUBSTITUTE(SUBSTITUTE(_xlfn.SWITCH(AO258,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AO258), ".lo", ),"MNU_", "-MNU_")</f>
        <v>-MNU_CLK</v>
      </c>
      <c r="BA258" s="215" t="str" cm="1">
        <f t="array" ref="BA258">SUBSTITUTE(SUBSTITUTE(_xlfn.SWITCH(AP258,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AP258), ".lo", ),"MNU_", "-MNU_")</f>
        <v>ITM_5</v>
      </c>
      <c r="BB258" s="196" t="str" cm="1">
        <f t="array" ref="BB258">SUBSTITUTE(SUBSTITUTE(_xlfn.SWITCH(AQ258,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AQ258), ".lo", ),"MNU_", "-MNU_")</f>
        <v>ITM_T</v>
      </c>
      <c r="BC258" s="196" t="str" cm="1">
        <f t="array" ref="BC258">SUBSTITUTE(SUBSTITUTE(_xlfn.SWITCH(AR258,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AR258), ".lo", ),"MNU_", "-MNU_")</f>
        <v>ITM_t</v>
      </c>
      <c r="BD258" s="196" t="str" cm="1">
        <f t="array" ref="BD258">SUBSTITUTE(SUBSTITUTE(_xlfn.SWITCH(AS258,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AS258), ".lo", ),"MNU_", "-MNU_")</f>
        <v>ITM_5</v>
      </c>
      <c r="BE258" s="196" t="str" cm="1">
        <f t="array" ref="BE258">SUBSTITUTE(SUBSTITUTE(_xlfn.SWITCH(AT258,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AT258), ".lo", ),"MNU_", "-MNU_")</f>
        <v>ITM_5</v>
      </c>
      <c r="BG258" s="82"/>
      <c r="BI258" s="13" t="str">
        <f t="shared" si="89"/>
        <v xml:space="preserve">  {63,                  ITM_5,                -MNU_UNITCONV,        -MNU_CLK,             ITM_5,                ITM_T,                ITM_t,                ITM_5,                ITM_5               },</v>
      </c>
    </row>
    <row r="259" spans="24:61" ht="21">
      <c r="X259" s="159" t="str">
        <f t="shared" si="81"/>
        <v>N47</v>
      </c>
      <c r="Y259" s="148">
        <v>6</v>
      </c>
      <c r="Z259" s="148">
        <v>4</v>
      </c>
      <c r="AA259" s="151" t="str">
        <f t="shared" si="80"/>
        <v>N47.64</v>
      </c>
      <c r="AB259" s="156">
        <v>6</v>
      </c>
      <c r="AC259" s="157" t="s">
        <v>110</v>
      </c>
      <c r="AD259" s="158" t="s">
        <v>334</v>
      </c>
      <c r="AE259" s="3"/>
      <c r="AF259" s="51" t="s">
        <v>53</v>
      </c>
      <c r="AG259" s="85" t="b">
        <f t="shared" si="90"/>
        <v>1</v>
      </c>
      <c r="AH259" s="91" t="str">
        <f t="shared" si="82"/>
        <v>u</v>
      </c>
      <c r="AI259" s="92">
        <f t="shared" si="83"/>
        <v>6</v>
      </c>
      <c r="AJ259" s="93">
        <f t="shared" si="84"/>
        <v>6</v>
      </c>
      <c r="AK259" s="6"/>
      <c r="AL259" s="8" t="str">
        <f t="shared" si="85"/>
        <v>{64</v>
      </c>
      <c r="AM259" s="29" t="str">
        <f t="shared" si="86"/>
        <v>ITM_6</v>
      </c>
      <c r="AN259" s="29" t="str">
        <f t="shared" si="87"/>
        <v>MNU_FLAGS</v>
      </c>
      <c r="AO259" s="29" t="str">
        <f t="shared" si="88"/>
        <v>MNU_PARTS</v>
      </c>
      <c r="AP259" s="48" t="str">
        <f>IF(NOT(ISNA(MATCH(AM259,Lookups!E:E,))),VLOOKUP(AM259,Lookups!E:F,2,0),
IF(NOT(ISNA(MATCH(AN259,Lookups!E:E,))),VLOOKUP(AN259,Lookups!E:F,2,0),
IF(NOT(ISNA(MATCH(AO259,Lookups!E:E,))),VLOOKUP(AO259,Lookups!E:F,2,0),"ITM_NULL")))</f>
        <v>ITM_6</v>
      </c>
      <c r="AQ259" s="30" t="str">
        <f t="shared" si="95"/>
        <v>ITM_U</v>
      </c>
      <c r="AR259" s="113" t="s">
        <v>372</v>
      </c>
      <c r="AS259" s="114" t="s">
        <v>253</v>
      </c>
      <c r="AT259" s="117" t="s">
        <v>253</v>
      </c>
      <c r="AW259" s="14" t="str">
        <f t="shared" si="91"/>
        <v>{64</v>
      </c>
      <c r="AX259" s="196" t="str" cm="1">
        <f t="array" ref="AX259">SUBSTITUTE(SUBSTITUTE(_xlfn.SWITCH(AM259,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AM259), ".lo", ),"MNU_", "-MNU_")</f>
        <v>ITM_6</v>
      </c>
      <c r="AY259" s="196" t="str" cm="1">
        <f t="array" ref="AY259">SUBSTITUTE(SUBSTITUTE(_xlfn.SWITCH(AN259,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AN259), ".lo", ),"MNU_", "-MNU_")</f>
        <v>-MNU_FLAGS</v>
      </c>
      <c r="AZ259" s="196" t="str" cm="1">
        <f t="array" ref="AZ259">SUBSTITUTE(SUBSTITUTE(_xlfn.SWITCH(AO259,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AO259), ".lo", ),"MNU_", "-MNU_")</f>
        <v>-MNU_PARTS</v>
      </c>
      <c r="BA259" s="215" t="str" cm="1">
        <f t="array" ref="BA259">SUBSTITUTE(SUBSTITUTE(_xlfn.SWITCH(AP259,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AP259), ".lo", ),"MNU_", "-MNU_")</f>
        <v>ITM_6</v>
      </c>
      <c r="BB259" s="196" t="str" cm="1">
        <f t="array" ref="BB259">SUBSTITUTE(SUBSTITUTE(_xlfn.SWITCH(AQ259,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AQ259), ".lo", ),"MNU_", "-MNU_")</f>
        <v>ITM_U</v>
      </c>
      <c r="BC259" s="196" t="str" cm="1">
        <f t="array" ref="BC259">SUBSTITUTE(SUBSTITUTE(_xlfn.SWITCH(AR259,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AR259), ".lo", ),"MNU_", "-MNU_")</f>
        <v>ITM_u</v>
      </c>
      <c r="BD259" s="196" t="str" cm="1">
        <f t="array" ref="BD259">SUBSTITUTE(SUBSTITUTE(_xlfn.SWITCH(AS259,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AS259), ".lo", ),"MNU_", "-MNU_")</f>
        <v>ITM_6</v>
      </c>
      <c r="BE259" s="196" t="str" cm="1">
        <f t="array" ref="BE259">SUBSTITUTE(SUBSTITUTE(_xlfn.SWITCH(AT259,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AT259), ".lo", ),"MNU_", "-MNU_")</f>
        <v>ITM_6</v>
      </c>
      <c r="BG259" s="82"/>
      <c r="BI259" s="13" t="str">
        <f t="shared" si="89"/>
        <v xml:space="preserve">  {64,                  ITM_6,                -MNU_FLAGS,           -MNU_PARTS,           ITM_6,                ITM_U,                ITM_u,                ITM_6,                ITM_6               },</v>
      </c>
    </row>
    <row r="260" spans="24:61" ht="21">
      <c r="X260" s="159" t="str">
        <f t="shared" si="81"/>
        <v>N47</v>
      </c>
      <c r="Y260" s="148">
        <v>6</v>
      </c>
      <c r="Z260" s="148">
        <v>5</v>
      </c>
      <c r="AA260" s="151" t="str">
        <f t="shared" si="80"/>
        <v>N47.65</v>
      </c>
      <c r="AB260" s="160" t="s">
        <v>289</v>
      </c>
      <c r="AC260" s="157" t="s">
        <v>111</v>
      </c>
      <c r="AD260" s="158" t="s">
        <v>122</v>
      </c>
      <c r="AE260" s="3"/>
      <c r="AF260" s="51" t="s">
        <v>54</v>
      </c>
      <c r="AG260" s="85" t="b">
        <f t="shared" si="90"/>
        <v>1</v>
      </c>
      <c r="AH260" s="91" t="str">
        <f t="shared" si="82"/>
        <v>v</v>
      </c>
      <c r="AI260" s="92" t="str">
        <f t="shared" si="83"/>
        <v>✕</v>
      </c>
      <c r="AJ260" s="93" t="str">
        <f t="shared" si="84"/>
        <v>✕</v>
      </c>
      <c r="AK260" s="6"/>
      <c r="AL260" s="8" t="str">
        <f t="shared" si="85"/>
        <v>{65</v>
      </c>
      <c r="AM260" s="29" t="str">
        <f t="shared" si="86"/>
        <v>ITM_MULT</v>
      </c>
      <c r="AN260" s="29" t="str">
        <f t="shared" si="87"/>
        <v>MNU_PROB</v>
      </c>
      <c r="AO260" s="29" t="str">
        <f t="shared" si="88"/>
        <v>MNU_INTS</v>
      </c>
      <c r="AP260" s="48" t="str">
        <f>IF(NOT(ISNA(MATCH(AM260,Lookups!E:E,))),VLOOKUP(AM260,Lookups!E:F,2,0),
IF(NOT(ISNA(MATCH(AN260,Lookups!E:E,))),VLOOKUP(AN260,Lookups!E:F,2,0),
IF(NOT(ISNA(MATCH(AO260,Lookups!E:E,))),VLOOKUP(AO260,Lookups!E:F,2,0),"ITM_NULL")))</f>
        <v>ITM_CROSS</v>
      </c>
      <c r="AQ260" s="30" t="str">
        <f t="shared" si="95"/>
        <v>ITM_V</v>
      </c>
      <c r="AR260" s="113" t="s">
        <v>373</v>
      </c>
      <c r="AS260" s="114" t="s">
        <v>256</v>
      </c>
      <c r="AT260" s="117" t="s">
        <v>255</v>
      </c>
      <c r="AW260" s="14" t="str">
        <f t="shared" si="91"/>
        <v>{65</v>
      </c>
      <c r="AX260" s="196" t="str" cm="1">
        <f t="array" ref="AX260">SUBSTITUTE(SUBSTITUTE(_xlfn.SWITCH(AM260,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AM260), ".lo", ),"MNU_", "-MNU_")</f>
        <v>ITM_MULT</v>
      </c>
      <c r="AY260" s="196" t="str" cm="1">
        <f t="array" ref="AY260">SUBSTITUTE(SUBSTITUTE(_xlfn.SWITCH(AN260,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AN260), ".lo", ),"MNU_", "-MNU_")</f>
        <v>-MNU_PROB</v>
      </c>
      <c r="AZ260" s="196" t="str" cm="1">
        <f t="array" ref="AZ260">SUBSTITUTE(SUBSTITUTE(_xlfn.SWITCH(AO260,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AO260), ".lo", ),"MNU_", "-MNU_")</f>
        <v>-MNU_INTS</v>
      </c>
      <c r="BA260" s="215" t="str" cm="1">
        <f t="array" ref="BA260">SUBSTITUTE(SUBSTITUTE(_xlfn.SWITCH(AP260,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AP260), ".lo", ),"MNU_", "-MNU_")</f>
        <v>ITM_CROSS</v>
      </c>
      <c r="BB260" s="196" t="str" cm="1">
        <f t="array" ref="BB260">SUBSTITUTE(SUBSTITUTE(_xlfn.SWITCH(AQ260,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AQ260), ".lo", ),"MNU_", "-MNU_")</f>
        <v>ITM_V</v>
      </c>
      <c r="BC260" s="196" t="str" cm="1">
        <f t="array" ref="BC260">SUBSTITUTE(SUBSTITUTE(_xlfn.SWITCH(AR260,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AR260), ".lo", ),"MNU_", "-MNU_")</f>
        <v>ITM_v</v>
      </c>
      <c r="BD260" s="196" t="str" cm="1">
        <f t="array" ref="BD260">SUBSTITUTE(SUBSTITUTE(_xlfn.SWITCH(AS260,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AS260), ".lo", ),"MNU_", "-MNU_")</f>
        <v>ITM_CROSS</v>
      </c>
      <c r="BE260" s="196" t="str" cm="1">
        <f t="array" ref="BE260">SUBSTITUTE(SUBSTITUTE(_xlfn.SWITCH(AT260,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AT260), ".lo", ),"MNU_", "-MNU_")</f>
        <v>ITM_MULT</v>
      </c>
      <c r="BG260" s="82"/>
      <c r="BI260" s="13" t="str">
        <f t="shared" si="89"/>
        <v xml:space="preserve">  {65,                  ITM_MULT,             -MNU_PROB,            -MNU_INTS,            ITM_CROSS,            ITM_V,                ITM_v,                ITM_CROSS,            ITM_MULT            },</v>
      </c>
    </row>
    <row r="261" spans="24:61" ht="21">
      <c r="X261" s="159" t="str">
        <f t="shared" si="81"/>
        <v>N47</v>
      </c>
      <c r="Y261" s="145">
        <v>7</v>
      </c>
      <c r="Z261" s="145">
        <v>1</v>
      </c>
      <c r="AA261" s="151" t="str">
        <f t="shared" si="80"/>
        <v>N47.71</v>
      </c>
      <c r="AB261" s="160" t="s">
        <v>293</v>
      </c>
      <c r="AC261" s="157" t="s">
        <v>130</v>
      </c>
      <c r="AD261" s="158" t="s">
        <v>130</v>
      </c>
      <c r="AE261" s="3"/>
      <c r="AF261" s="160" t="s">
        <v>293</v>
      </c>
      <c r="AG261" s="85" t="b">
        <f t="shared" si="90"/>
        <v>0</v>
      </c>
      <c r="AH261" s="91" t="str">
        <f t="shared" si="82"/>
        <v xml:space="preserve"> </v>
      </c>
      <c r="AI261" s="92" t="str">
        <f t="shared" si="83"/>
        <v xml:space="preserve"> </v>
      </c>
      <c r="AJ261" s="93" t="str">
        <f t="shared" si="84"/>
        <v xml:space="preserve"> f </v>
      </c>
      <c r="AK261" s="6"/>
      <c r="AL261" s="8" t="str">
        <f t="shared" si="85"/>
        <v>{71</v>
      </c>
      <c r="AM261" s="29" t="str">
        <f t="shared" si="86"/>
        <v>ITM_SHIFTg</v>
      </c>
      <c r="AN261" s="29" t="str">
        <f t="shared" si="87"/>
        <v>ITM_NULL</v>
      </c>
      <c r="AO261" s="29" t="str">
        <f t="shared" si="88"/>
        <v>ITM_NULL</v>
      </c>
      <c r="AP261" s="48" t="str">
        <f>IF(NOT(ISNA(MATCH(AM261,Lookups!E:E,))),VLOOKUP(AM261,Lookups!E:F,2,0),
IF(NOT(ISNA(MATCH(AN261,Lookups!E:E,))),VLOOKUP(AN261,Lookups!E:F,2,0),
IF(NOT(ISNA(MATCH(AO261,Lookups!E:E,))),VLOOKUP(AO261,Lookups!E:F,2,0),"ITM_NULL")))</f>
        <v>ITM_SHIFTg</v>
      </c>
      <c r="AQ261" s="30" t="str">
        <f t="shared" si="95"/>
        <v>ITM_SHIFTg</v>
      </c>
      <c r="AR261" s="120" t="s">
        <v>147</v>
      </c>
      <c r="AS261" s="121" t="s">
        <v>147</v>
      </c>
      <c r="AT261" s="127" t="s">
        <v>287</v>
      </c>
      <c r="AW261" s="14" t="str">
        <f t="shared" si="91"/>
        <v>{71</v>
      </c>
      <c r="AX261" s="196" t="str" cm="1">
        <f t="array" ref="AX261">SUBSTITUTE(SUBSTITUTE(_xlfn.SWITCH(AM261,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AM261), ".lo", ),"MNU_", "-MNU_")</f>
        <v>ITM_SHIFTg</v>
      </c>
      <c r="AY261" s="196" t="str" cm="1">
        <f t="array" ref="AY261">SUBSTITUTE(SUBSTITUTE(_xlfn.SWITCH(AN261,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AN261), ".lo", ),"MNU_", "-MNU_")</f>
        <v>ITM_NULL</v>
      </c>
      <c r="AZ261" s="196" t="str" cm="1">
        <f t="array" ref="AZ261">SUBSTITUTE(SUBSTITUTE(_xlfn.SWITCH(AO261,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AO261), ".lo", ),"MNU_", "-MNU_")</f>
        <v>ITM_NULL</v>
      </c>
      <c r="BA261" s="215" t="str" cm="1">
        <f t="array" ref="BA261">SUBSTITUTE(SUBSTITUTE(_xlfn.SWITCH(AP261,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AP261), ".lo", ),"MNU_", "-MNU_")</f>
        <v>ITM_SHIFTg</v>
      </c>
      <c r="BB261" s="196" t="str" cm="1">
        <f t="array" ref="BB261">SUBSTITUTE(SUBSTITUTE(_xlfn.SWITCH(AQ261,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AQ261), ".lo", ),"MNU_", "-MNU_")</f>
        <v>ITM_SHIFTg</v>
      </c>
      <c r="BC261" s="196" t="str" cm="1">
        <f t="array" ref="BC261">SUBSTITUTE(SUBSTITUTE(_xlfn.SWITCH(AR261,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AR261), ".lo", ),"MNU_", "-MNU_")</f>
        <v>ITM_NULL</v>
      </c>
      <c r="BD261" s="196" t="str" cm="1">
        <f t="array" ref="BD261">SUBSTITUTE(SUBSTITUTE(_xlfn.SWITCH(AS261,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AS261), ".lo", ),"MNU_", "-MNU_")</f>
        <v>ITM_NULL</v>
      </c>
      <c r="BE261" s="196" t="str" cm="1">
        <f t="array" ref="BE261">SUBSTITUTE(SUBSTITUTE(_xlfn.SWITCH(AT261,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AT261), ".lo", ),"MNU_", "-MNU_")</f>
        <v>ITM_SHIFTf</v>
      </c>
      <c r="BG261" s="82"/>
      <c r="BI261" s="13" t="str">
        <f t="shared" si="89"/>
        <v xml:space="preserve">  {71,                  ITM_SHIFTg,           ITM_NULL,             ITM_NULL,             ITM_SHIFTg,           ITM_SHIFTg,           ITM_NULL,             ITM_NULL,             ITM_SHIFTf          },</v>
      </c>
    </row>
    <row r="262" spans="24:61" ht="21">
      <c r="X262" s="159" t="str">
        <f t="shared" si="81"/>
        <v>N47</v>
      </c>
      <c r="Y262" s="148">
        <v>7</v>
      </c>
      <c r="Z262" s="148">
        <v>2</v>
      </c>
      <c r="AA262" s="151" t="str">
        <f t="shared" si="80"/>
        <v>N47.72</v>
      </c>
      <c r="AB262" s="156">
        <v>1</v>
      </c>
      <c r="AC262" s="157" t="s">
        <v>80</v>
      </c>
      <c r="AD262" s="158" t="s">
        <v>123</v>
      </c>
      <c r="AE262" s="3"/>
      <c r="AF262" s="51" t="s">
        <v>129</v>
      </c>
      <c r="AG262" s="85" t="b">
        <f t="shared" si="90"/>
        <v>1</v>
      </c>
      <c r="AH262" s="91" t="str">
        <f t="shared" si="82"/>
        <v>w</v>
      </c>
      <c r="AI262" s="92">
        <f t="shared" si="83"/>
        <v>1</v>
      </c>
      <c r="AJ262" s="93">
        <f t="shared" si="84"/>
        <v>1</v>
      </c>
      <c r="AK262" s="6"/>
      <c r="AL262" s="8" t="str">
        <f t="shared" si="85"/>
        <v>{72</v>
      </c>
      <c r="AM262" s="29" t="str">
        <f t="shared" si="86"/>
        <v>ITM_1</v>
      </c>
      <c r="AN262" s="29" t="str">
        <f t="shared" si="87"/>
        <v>ITM_ASSIGN</v>
      </c>
      <c r="AO262" s="29" t="str">
        <f t="shared" si="88"/>
        <v>MNU_ASN</v>
      </c>
      <c r="AP262" s="48" t="str">
        <f>IF(NOT(ISNA(MATCH(AM262,Lookups!E:E,))),VLOOKUP(AM262,Lookups!E:F,2,0),
IF(NOT(ISNA(MATCH(AN262,Lookups!E:E,))),VLOOKUP(AN262,Lookups!E:F,2,0),
IF(NOT(ISNA(MATCH(AO262,Lookups!E:E,))),VLOOKUP(AO262,Lookups!E:F,2,0),"ITM_NULL")))</f>
        <v>ITM_1</v>
      </c>
      <c r="AQ262" s="30" t="str">
        <f t="shared" si="95"/>
        <v>ITM_W</v>
      </c>
      <c r="AR262" s="113" t="s">
        <v>374</v>
      </c>
      <c r="AS262" s="114" t="s">
        <v>259</v>
      </c>
      <c r="AT262" s="117" t="s">
        <v>259</v>
      </c>
      <c r="AW262" s="14" t="str">
        <f t="shared" si="91"/>
        <v>{72</v>
      </c>
      <c r="AX262" s="196" t="str" cm="1">
        <f t="array" ref="AX262">SUBSTITUTE(SUBSTITUTE(_xlfn.SWITCH(AM262,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AM262), ".lo", ),"MNU_", "-MNU_")</f>
        <v>ITM_1</v>
      </c>
      <c r="AY262" s="196" t="str" cm="1">
        <f t="array" ref="AY262">SUBSTITUTE(SUBSTITUTE(_xlfn.SWITCH(AN262,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AN262), ".lo", ),"MNU_", "-MNU_")</f>
        <v>ITM_ASSIGN</v>
      </c>
      <c r="AZ262" s="196" t="str" cm="1">
        <f t="array" ref="AZ262">SUBSTITUTE(SUBSTITUTE(_xlfn.SWITCH(AO262,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AO262), ".lo", ),"MNU_", "-MNU_")</f>
        <v>-MNU_ASN</v>
      </c>
      <c r="BA262" s="215" t="str" cm="1">
        <f t="array" ref="BA262">SUBSTITUTE(SUBSTITUTE(_xlfn.SWITCH(AP262,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AP262), ".lo", ),"MNU_", "-MNU_")</f>
        <v>ITM_1</v>
      </c>
      <c r="BB262" s="196" t="str" cm="1">
        <f t="array" ref="BB262">SUBSTITUTE(SUBSTITUTE(_xlfn.SWITCH(AQ262,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AQ262), ".lo", ),"MNU_", "-MNU_")</f>
        <v>ITM_W</v>
      </c>
      <c r="BC262" s="196" t="str" cm="1">
        <f t="array" ref="BC262">SUBSTITUTE(SUBSTITUTE(_xlfn.SWITCH(AR262,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AR262), ".lo", ),"MNU_", "-MNU_")</f>
        <v>ITM_w</v>
      </c>
      <c r="BD262" s="196" t="str" cm="1">
        <f t="array" ref="BD262">SUBSTITUTE(SUBSTITUTE(_xlfn.SWITCH(AS262,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AS262), ".lo", ),"MNU_", "-MNU_")</f>
        <v>ITM_1</v>
      </c>
      <c r="BE262" s="196" t="str" cm="1">
        <f t="array" ref="BE262">SUBSTITUTE(SUBSTITUTE(_xlfn.SWITCH(AT262,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AT262), ".lo", ),"MNU_", "-MNU_")</f>
        <v>ITM_1</v>
      </c>
      <c r="BG262" s="82"/>
      <c r="BI262" s="13" t="str">
        <f t="shared" si="89"/>
        <v xml:space="preserve">  {72,                  ITM_1,                ITM_ASSIGN,           -MNU_ASN,             ITM_1,                ITM_W,                ITM_w,                ITM_1,                ITM_1               },</v>
      </c>
    </row>
    <row r="263" spans="24:61" ht="21">
      <c r="X263" s="159" t="str">
        <f t="shared" si="81"/>
        <v>N47</v>
      </c>
      <c r="Y263" s="148">
        <v>7</v>
      </c>
      <c r="Z263" s="148">
        <v>3</v>
      </c>
      <c r="AA263" s="151" t="str">
        <f t="shared" si="80"/>
        <v>N47.73</v>
      </c>
      <c r="AB263" s="156">
        <v>2</v>
      </c>
      <c r="AC263" s="157" t="s">
        <v>294</v>
      </c>
      <c r="AD263" s="158" t="s">
        <v>654</v>
      </c>
      <c r="AE263" s="3"/>
      <c r="AF263" s="51" t="s">
        <v>55</v>
      </c>
      <c r="AG263" s="85" t="b">
        <f t="shared" si="90"/>
        <v>1</v>
      </c>
      <c r="AH263" s="91" t="str">
        <f t="shared" si="82"/>
        <v>x</v>
      </c>
      <c r="AI263" s="92">
        <f t="shared" si="83"/>
        <v>2</v>
      </c>
      <c r="AJ263" s="93">
        <f t="shared" si="84"/>
        <v>2</v>
      </c>
      <c r="AK263" s="6"/>
      <c r="AL263" s="8" t="str">
        <f t="shared" si="85"/>
        <v>{73</v>
      </c>
      <c r="AM263" s="29" t="str">
        <f t="shared" si="86"/>
        <v>ITM_2</v>
      </c>
      <c r="AN263" s="29" t="str">
        <f t="shared" si="87"/>
        <v>MNU_SETUP</v>
      </c>
      <c r="AO263" s="29" t="str">
        <f t="shared" si="88"/>
        <v>MNU_ALPHAFN</v>
      </c>
      <c r="AP263" s="48" t="str">
        <f>IF(NOT(ISNA(MATCH(AM263,Lookups!E:E,))),VLOOKUP(AM263,Lookups!E:F,2,0),
IF(NOT(ISNA(MATCH(AN263,Lookups!E:E,))),VLOOKUP(AN263,Lookups!E:F,2,0),
IF(NOT(ISNA(MATCH(AO263,Lookups!E:E,))),VLOOKUP(AO263,Lookups!E:F,2,0),"ITM_NULL")))</f>
        <v>ITM_2</v>
      </c>
      <c r="AQ263" s="30" t="str">
        <f t="shared" si="95"/>
        <v>ITM_X</v>
      </c>
      <c r="AR263" s="113" t="s">
        <v>375</v>
      </c>
      <c r="AS263" s="114" t="s">
        <v>262</v>
      </c>
      <c r="AT263" s="117" t="s">
        <v>262</v>
      </c>
      <c r="AW263" s="14" t="str">
        <f t="shared" si="91"/>
        <v>{73</v>
      </c>
      <c r="AX263" s="196" t="str" cm="1">
        <f t="array" ref="AX263">SUBSTITUTE(SUBSTITUTE(_xlfn.SWITCH(AM263,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AM263), ".lo", ),"MNU_", "-MNU_")</f>
        <v>ITM_2</v>
      </c>
      <c r="AY263" s="196" t="str" cm="1">
        <f t="array" ref="AY263">SUBSTITUTE(SUBSTITUTE(_xlfn.SWITCH(AN263,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AN263), ".lo", ),"MNU_", "-MNU_")</f>
        <v>-MNU_SETUP</v>
      </c>
      <c r="AZ263" s="196" t="str" cm="1">
        <f t="array" ref="AZ263">SUBSTITUTE(SUBSTITUTE(_xlfn.SWITCH(AO263,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AO263), ".lo", ),"MNU_", "-MNU_")</f>
        <v>-MNU_ALPHAFN</v>
      </c>
      <c r="BA263" s="215" t="str" cm="1">
        <f t="array" ref="BA263">SUBSTITUTE(SUBSTITUTE(_xlfn.SWITCH(AP263,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AP263), ".lo", ),"MNU_", "-MNU_")</f>
        <v>ITM_2</v>
      </c>
      <c r="BB263" s="196" t="str" cm="1">
        <f t="array" ref="BB263">SUBSTITUTE(SUBSTITUTE(_xlfn.SWITCH(AQ263,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AQ263), ".lo", ),"MNU_", "-MNU_")</f>
        <v>ITM_X</v>
      </c>
      <c r="BC263" s="196" t="str" cm="1">
        <f t="array" ref="BC263">SUBSTITUTE(SUBSTITUTE(_xlfn.SWITCH(AR263,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AR263), ".lo", ),"MNU_", "-MNU_")</f>
        <v>ITM_x</v>
      </c>
      <c r="BD263" s="196" t="str" cm="1">
        <f t="array" ref="BD263">SUBSTITUTE(SUBSTITUTE(_xlfn.SWITCH(AS263,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AS263), ".lo", ),"MNU_", "-MNU_")</f>
        <v>ITM_2</v>
      </c>
      <c r="BE263" s="196" t="str" cm="1">
        <f t="array" ref="BE263">SUBSTITUTE(SUBSTITUTE(_xlfn.SWITCH(AT263,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AT263), ".lo", ),"MNU_", "-MNU_")</f>
        <v>ITM_2</v>
      </c>
      <c r="BG263" s="82"/>
      <c r="BI263" s="13" t="str">
        <f t="shared" si="89"/>
        <v xml:space="preserve">  {73,                  ITM_2,                -MNU_SETUP,           -MNU_ALPHAFN,         ITM_2,                ITM_X,                ITM_x,                ITM_2,                ITM_2               },</v>
      </c>
    </row>
    <row r="264" spans="24:61" ht="21">
      <c r="X264" s="159" t="str">
        <f t="shared" si="81"/>
        <v>N47</v>
      </c>
      <c r="Y264" s="148">
        <v>7</v>
      </c>
      <c r="Z264" s="148">
        <v>4</v>
      </c>
      <c r="AA264" s="151" t="str">
        <f t="shared" si="80"/>
        <v>N47.74</v>
      </c>
      <c r="AB264" s="156">
        <v>3</v>
      </c>
      <c r="AC264" s="157" t="s">
        <v>127</v>
      </c>
      <c r="AD264" s="158" t="s">
        <v>124</v>
      </c>
      <c r="AE264" s="3"/>
      <c r="AF264" s="51" t="s">
        <v>56</v>
      </c>
      <c r="AG264" s="85" t="b">
        <f t="shared" si="90"/>
        <v>1</v>
      </c>
      <c r="AH264" s="91" t="str">
        <f t="shared" si="82"/>
        <v>y</v>
      </c>
      <c r="AI264" s="92">
        <f t="shared" si="83"/>
        <v>3</v>
      </c>
      <c r="AJ264" s="93">
        <f t="shared" si="84"/>
        <v>3</v>
      </c>
      <c r="AK264" s="6"/>
      <c r="AL264" s="8" t="str">
        <f t="shared" si="85"/>
        <v>{74</v>
      </c>
      <c r="AM264" s="29" t="str">
        <f t="shared" si="86"/>
        <v>ITM_3</v>
      </c>
      <c r="AN264" s="29" t="str">
        <f t="shared" si="87"/>
        <v>MNU_PFN</v>
      </c>
      <c r="AO264" s="29" t="str">
        <f t="shared" si="88"/>
        <v>MNU_LOOP</v>
      </c>
      <c r="AP264" s="48" t="str">
        <f>IF(NOT(ISNA(MATCH(AM264,Lookups!E:E,))),VLOOKUP(AM264,Lookups!E:F,2,0),
IF(NOT(ISNA(MATCH(AN264,Lookups!E:E,))),VLOOKUP(AN264,Lookups!E:F,2,0),
IF(NOT(ISNA(MATCH(AO264,Lookups!E:E,))),VLOOKUP(AO264,Lookups!E:F,2,0),"ITM_NULL")))</f>
        <v>ITM_3</v>
      </c>
      <c r="AQ264" s="30" t="str">
        <f t="shared" si="95"/>
        <v>ITM_Y</v>
      </c>
      <c r="AR264" s="113" t="s">
        <v>376</v>
      </c>
      <c r="AS264" s="114" t="s">
        <v>265</v>
      </c>
      <c r="AT264" s="117" t="s">
        <v>265</v>
      </c>
      <c r="AW264" s="14" t="str">
        <f t="shared" si="91"/>
        <v>{74</v>
      </c>
      <c r="AX264" s="196" t="str" cm="1">
        <f t="array" ref="AX264">SUBSTITUTE(SUBSTITUTE(_xlfn.SWITCH(AM264,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AM264), ".lo", ),"MNU_", "-MNU_")</f>
        <v>ITM_3</v>
      </c>
      <c r="AY264" s="196" t="str" cm="1">
        <f t="array" ref="AY264">SUBSTITUTE(SUBSTITUTE(_xlfn.SWITCH(AN264,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AN264), ".lo", ),"MNU_", "-MNU_")</f>
        <v>-MNU_PFN</v>
      </c>
      <c r="AZ264" s="196" t="str" cm="1">
        <f t="array" ref="AZ264">SUBSTITUTE(SUBSTITUTE(_xlfn.SWITCH(AO264,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AO264), ".lo", ),"MNU_", "-MNU_")</f>
        <v>-MNU_LOOP</v>
      </c>
      <c r="BA264" s="215" t="str" cm="1">
        <f t="array" ref="BA264">SUBSTITUTE(SUBSTITUTE(_xlfn.SWITCH(AP264,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AP264), ".lo", ),"MNU_", "-MNU_")</f>
        <v>ITM_3</v>
      </c>
      <c r="BB264" s="196" t="str" cm="1">
        <f t="array" ref="BB264">SUBSTITUTE(SUBSTITUTE(_xlfn.SWITCH(AQ264,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AQ264), ".lo", ),"MNU_", "-MNU_")</f>
        <v>ITM_Y</v>
      </c>
      <c r="BC264" s="196" t="str" cm="1">
        <f t="array" ref="BC264">SUBSTITUTE(SUBSTITUTE(_xlfn.SWITCH(AR264,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AR264), ".lo", ),"MNU_", "-MNU_")</f>
        <v>ITM_y</v>
      </c>
      <c r="BD264" s="196" t="str" cm="1">
        <f t="array" ref="BD264">SUBSTITUTE(SUBSTITUTE(_xlfn.SWITCH(AS264,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AS264), ".lo", ),"MNU_", "-MNU_")</f>
        <v>ITM_3</v>
      </c>
      <c r="BE264" s="196" t="str" cm="1">
        <f t="array" ref="BE264">SUBSTITUTE(SUBSTITUTE(_xlfn.SWITCH(AT264,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AT264), ".lo", ),"MNU_", "-MNU_")</f>
        <v>ITM_3</v>
      </c>
      <c r="BG264" s="82"/>
      <c r="BI264" s="13" t="str">
        <f t="shared" si="89"/>
        <v xml:space="preserve">  {74,                  ITM_3,                -MNU_PFN,             -MNU_LOOP,            ITM_3,                ITM_Y,                ITM_y,                ITM_3,                ITM_3               },</v>
      </c>
    </row>
    <row r="265" spans="24:61" ht="21">
      <c r="X265" s="159" t="str">
        <f t="shared" si="81"/>
        <v>N47</v>
      </c>
      <c r="Y265" s="148">
        <v>7</v>
      </c>
      <c r="Z265" s="148">
        <v>5</v>
      </c>
      <c r="AA265" s="151" t="str">
        <f t="shared" si="80"/>
        <v>N47.75</v>
      </c>
      <c r="AB265" s="156" t="s">
        <v>96</v>
      </c>
      <c r="AC265" s="157" t="s">
        <v>113</v>
      </c>
      <c r="AD265" s="158" t="s">
        <v>128</v>
      </c>
      <c r="AE265" s="3"/>
      <c r="AF265" s="51" t="str">
        <f>" "</f>
        <v xml:space="preserve"> </v>
      </c>
      <c r="AG265" s="85" t="b">
        <f t="shared" si="90"/>
        <v>0</v>
      </c>
      <c r="AH265" s="91" t="str">
        <f t="shared" si="82"/>
        <v>-</v>
      </c>
      <c r="AI265" s="92" t="str">
        <f t="shared" si="83"/>
        <v>-</v>
      </c>
      <c r="AJ265" s="93" t="str">
        <f t="shared" si="84"/>
        <v>-</v>
      </c>
      <c r="AK265" s="6"/>
      <c r="AL265" s="8" t="str">
        <f t="shared" si="85"/>
        <v>{75</v>
      </c>
      <c r="AM265" s="29" t="str">
        <f t="shared" si="86"/>
        <v>ITM_SUB</v>
      </c>
      <c r="AN265" s="29" t="str">
        <f t="shared" si="87"/>
        <v>MNU_FIN</v>
      </c>
      <c r="AO265" s="29" t="str">
        <f t="shared" si="88"/>
        <v>MNU_IO</v>
      </c>
      <c r="AP265" s="48" t="str">
        <f>IF(NOT(ISNA(MATCH(AM265,Lookups!E:E,))),VLOOKUP(AM265,Lookups!E:F,2,0),
IF(NOT(ISNA(MATCH(AN265,Lookups!E:E,))),VLOOKUP(AN265,Lookups!E:F,2,0),
IF(NOT(ISNA(MATCH(AO265,Lookups!E:E,))),VLOOKUP(AO265,Lookups!E:F,2,0),"ITM_NULL")))</f>
        <v>ITM_MINUS</v>
      </c>
      <c r="AQ265" s="30" t="str">
        <f t="shared" si="95"/>
        <v>ITM_NULL</v>
      </c>
      <c r="AR265" s="120" t="s">
        <v>268</v>
      </c>
      <c r="AS265" s="114" t="s">
        <v>268</v>
      </c>
      <c r="AT265" s="117" t="s">
        <v>267</v>
      </c>
      <c r="AW265" s="14" t="str">
        <f t="shared" si="91"/>
        <v>{75</v>
      </c>
      <c r="AX265" s="196" t="str" cm="1">
        <f t="array" ref="AX265">SUBSTITUTE(SUBSTITUTE(_xlfn.SWITCH(AM265,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AM265), ".lo", ),"MNU_", "-MNU_")</f>
        <v>ITM_SUB</v>
      </c>
      <c r="AY265" s="196" t="str" cm="1">
        <f t="array" ref="AY265">SUBSTITUTE(SUBSTITUTE(_xlfn.SWITCH(AN265,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AN265), ".lo", ),"MNU_", "-MNU_")</f>
        <v>-MNU_FIN</v>
      </c>
      <c r="AZ265" s="196" t="str" cm="1">
        <f t="array" ref="AZ265">SUBSTITUTE(SUBSTITUTE(_xlfn.SWITCH(AO265,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AO265), ".lo", ),"MNU_", "-MNU_")</f>
        <v>-MNU_IO</v>
      </c>
      <c r="BA265" s="215" t="str" cm="1">
        <f t="array" ref="BA265">SUBSTITUTE(SUBSTITUTE(_xlfn.SWITCH(AP265,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AP265), ".lo", ),"MNU_", "-MNU_")</f>
        <v>ITM_MINUS</v>
      </c>
      <c r="BB265" s="196" t="str" cm="1">
        <f t="array" ref="BB265">SUBSTITUTE(SUBSTITUTE(_xlfn.SWITCH(AQ265,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AQ265), ".lo", ),"MNU_", "-MNU_")</f>
        <v>ITM_NULL</v>
      </c>
      <c r="BC265" s="196" t="str" cm="1">
        <f t="array" ref="BC265">SUBSTITUTE(SUBSTITUTE(_xlfn.SWITCH(AR265,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AR265), ".lo", ),"MNU_", "-MNU_")</f>
        <v>ITM_MINUS</v>
      </c>
      <c r="BD265" s="196" t="str" cm="1">
        <f t="array" ref="BD265">SUBSTITUTE(SUBSTITUTE(_xlfn.SWITCH(AS265,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AS265), ".lo", ),"MNU_", "-MNU_")</f>
        <v>ITM_MINUS</v>
      </c>
      <c r="BE265" s="196" t="str" cm="1">
        <f t="array" ref="BE265">SUBSTITUTE(SUBSTITUTE(_xlfn.SWITCH(AT265,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AT265), ".lo", ),"MNU_", "-MNU_")</f>
        <v>ITM_SUB</v>
      </c>
      <c r="BG265" s="82"/>
      <c r="BI265" s="13" t="str">
        <f t="shared" si="89"/>
        <v xml:space="preserve">  {75,                  ITM_SUB,              -MNU_FIN,             -MNU_IO,              ITM_MINUS,            ITM_NULL,             ITM_MINUS,            ITM_MINUS,            ITM_SUB             },</v>
      </c>
    </row>
    <row r="266" spans="24:61" ht="21">
      <c r="X266" s="159" t="str">
        <f t="shared" si="81"/>
        <v>N47</v>
      </c>
      <c r="Y266" s="145">
        <v>8</v>
      </c>
      <c r="Z266" s="145">
        <v>1</v>
      </c>
      <c r="AA266" s="151" t="str">
        <f t="shared" si="80"/>
        <v>N47.81</v>
      </c>
      <c r="AB266" s="156" t="s">
        <v>21</v>
      </c>
      <c r="AC266" s="157" t="s">
        <v>82</v>
      </c>
      <c r="AD266" s="158" t="s">
        <v>320</v>
      </c>
      <c r="AE266" s="3"/>
      <c r="AF266" s="51" t="s">
        <v>21</v>
      </c>
      <c r="AG266" s="85" t="b">
        <f t="shared" si="90"/>
        <v>0</v>
      </c>
      <c r="AH266" s="91" t="str">
        <f t="shared" si="82"/>
        <v>OFF</v>
      </c>
      <c r="AI266" s="92" t="str">
        <f t="shared" si="83"/>
        <v>SNAP</v>
      </c>
      <c r="AJ266" s="93" t="str">
        <f t="shared" si="84"/>
        <v>EXIT</v>
      </c>
      <c r="AK266" s="6"/>
      <c r="AL266" s="8" t="str">
        <f t="shared" si="85"/>
        <v>{81</v>
      </c>
      <c r="AM266" s="29" t="str">
        <f t="shared" si="86"/>
        <v>ITM_EXIT1</v>
      </c>
      <c r="AN266" s="29" t="str">
        <f t="shared" si="87"/>
        <v>ITM_OFF</v>
      </c>
      <c r="AO266" s="29" t="str">
        <f t="shared" si="88"/>
        <v>ITM_SNAP</v>
      </c>
      <c r="AP266" s="48" t="str">
        <f>IF(NOT(ISNA(MATCH(AM266,Lookups!E:E,))),VLOOKUP(AM266,Lookups!E:F,2,0),
IF(NOT(ISNA(MATCH(AN266,Lookups!E:E,))),VLOOKUP(AN266,Lookups!E:F,2,0),
IF(NOT(ISNA(MATCH(AO266,Lookups!E:E,))),VLOOKUP(AO266,Lookups!E:F,2,0),"ITM_NULL")))</f>
        <v>ITM_EXIT1</v>
      </c>
      <c r="AQ266" s="30" t="str">
        <f t="shared" si="95"/>
        <v>ITM_EXIT1</v>
      </c>
      <c r="AR266" s="119" t="s">
        <v>271</v>
      </c>
      <c r="AS266" s="114" t="s">
        <v>335</v>
      </c>
      <c r="AT266" s="117" t="s">
        <v>270</v>
      </c>
      <c r="AW266" s="14" t="str">
        <f t="shared" si="91"/>
        <v>{81</v>
      </c>
      <c r="AX266" s="196" t="str" cm="1">
        <f t="array" ref="AX266">SUBSTITUTE(SUBSTITUTE(_xlfn.SWITCH(AM266,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AM266), ".lo", ),"MNU_", "-MNU_")</f>
        <v>ITM_EXIT1</v>
      </c>
      <c r="AY266" s="196" t="str" cm="1">
        <f t="array" ref="AY266">SUBSTITUTE(SUBSTITUTE(_xlfn.SWITCH(AN266,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AN266), ".lo", ),"MNU_", "-MNU_")</f>
        <v>ITM_OFF</v>
      </c>
      <c r="AZ266" s="196" t="str" cm="1">
        <f t="array" ref="AZ266">SUBSTITUTE(SUBSTITUTE(_xlfn.SWITCH(AO266,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AO266), ".lo", ),"MNU_", "-MNU_")</f>
        <v>ITM_SNAP</v>
      </c>
      <c r="BA266" s="215" t="str" cm="1">
        <f t="array" ref="BA266">SUBSTITUTE(SUBSTITUTE(_xlfn.SWITCH(AP266,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AP266), ".lo", ),"MNU_", "-MNU_")</f>
        <v>ITM_EXIT1</v>
      </c>
      <c r="BB266" s="196" t="str" cm="1">
        <f t="array" ref="BB266">SUBSTITUTE(SUBSTITUTE(_xlfn.SWITCH(AQ266,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AQ266), ".lo", ),"MNU_", "-MNU_")</f>
        <v>ITM_EXIT1</v>
      </c>
      <c r="BC266" s="196" t="str" cm="1">
        <f t="array" ref="BC266">SUBSTITUTE(SUBSTITUTE(_xlfn.SWITCH(AR266,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AR266), ".lo", ),"MNU_", "-MNU_")</f>
        <v>ITM_OFF</v>
      </c>
      <c r="BD266" s="196" t="str" cm="1">
        <f t="array" ref="BD266">SUBSTITUTE(SUBSTITUTE(_xlfn.SWITCH(AS266,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AS266), ".lo", ),"MNU_", "-MNU_")</f>
        <v>ITM_SNAP</v>
      </c>
      <c r="BE266" s="196" t="str" cm="1">
        <f t="array" ref="BE266">SUBSTITUTE(SUBSTITUTE(_xlfn.SWITCH(AT266,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AT266), ".lo", ),"MNU_", "-MNU_")</f>
        <v>ITM_EXIT1</v>
      </c>
      <c r="BG266" s="82"/>
      <c r="BI266" s="13" t="str">
        <f t="shared" si="89"/>
        <v xml:space="preserve">  {81,                  ITM_EXIT1,            ITM_OFF,              ITM_SNAP,             ITM_EXIT1,            ITM_EXIT1,            ITM_OFF,              ITM_SNAP,             ITM_EXIT1           },</v>
      </c>
    </row>
    <row r="267" spans="24:61" ht="21">
      <c r="X267" s="159" t="str">
        <f t="shared" si="81"/>
        <v>N47</v>
      </c>
      <c r="Y267" s="148">
        <v>8</v>
      </c>
      <c r="Z267" s="148">
        <v>2</v>
      </c>
      <c r="AA267" s="151" t="str">
        <f t="shared" si="80"/>
        <v>N47.82</v>
      </c>
      <c r="AB267" s="156">
        <v>0</v>
      </c>
      <c r="AC267" s="157" t="s">
        <v>84</v>
      </c>
      <c r="AD267" s="158" t="s">
        <v>85</v>
      </c>
      <c r="AE267" s="3"/>
      <c r="AF267" s="51" t="s">
        <v>57</v>
      </c>
      <c r="AG267" s="85" t="b">
        <f t="shared" si="90"/>
        <v>1</v>
      </c>
      <c r="AH267" s="91" t="str">
        <f t="shared" si="82"/>
        <v>z</v>
      </c>
      <c r="AI267" s="92">
        <f t="shared" si="83"/>
        <v>0</v>
      </c>
      <c r="AJ267" s="93">
        <f t="shared" si="84"/>
        <v>0</v>
      </c>
      <c r="AK267" s="6"/>
      <c r="AL267" s="8" t="str">
        <f t="shared" si="85"/>
        <v>{82</v>
      </c>
      <c r="AM267" s="29" t="str">
        <f t="shared" si="86"/>
        <v>ITM_0</v>
      </c>
      <c r="AN267" s="29" t="str">
        <f t="shared" si="87"/>
        <v>ITM_VIEW</v>
      </c>
      <c r="AO267" s="29" t="str">
        <f t="shared" si="88"/>
        <v>ITM_TIMER</v>
      </c>
      <c r="AP267" s="48" t="str">
        <f>IF(NOT(ISNA(MATCH(AM267,Lookups!E:E,))),VLOOKUP(AM267,Lookups!E:F,2,0),
IF(NOT(ISNA(MATCH(AN267,Lookups!E:E,))),VLOOKUP(AN267,Lookups!E:F,2,0),
IF(NOT(ISNA(MATCH(AO267,Lookups!E:E,))),VLOOKUP(AO267,Lookups!E:F,2,0),"ITM_NULL")))</f>
        <v>ITM_0</v>
      </c>
      <c r="AQ267" s="30" t="str">
        <f t="shared" si="95"/>
        <v>ITM_Z</v>
      </c>
      <c r="AR267" s="113" t="s">
        <v>377</v>
      </c>
      <c r="AS267" s="114" t="s">
        <v>273</v>
      </c>
      <c r="AT267" s="117" t="s">
        <v>273</v>
      </c>
      <c r="AW267" s="14" t="str">
        <f t="shared" si="91"/>
        <v>{82</v>
      </c>
      <c r="AX267" s="196" t="str" cm="1">
        <f t="array" ref="AX267">SUBSTITUTE(SUBSTITUTE(_xlfn.SWITCH(AM267,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AM267), ".lo", ),"MNU_", "-MNU_")</f>
        <v>ITM_0</v>
      </c>
      <c r="AY267" s="196" t="str" cm="1">
        <f t="array" ref="AY267">SUBSTITUTE(SUBSTITUTE(_xlfn.SWITCH(AN267,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AN267), ".lo", ),"MNU_", "-MNU_")</f>
        <v>ITM_VIEW</v>
      </c>
      <c r="AZ267" s="196" t="str" cm="1">
        <f t="array" ref="AZ267">SUBSTITUTE(SUBSTITUTE(_xlfn.SWITCH(AO267,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AO267), ".lo", ),"MNU_", "-MNU_")</f>
        <v>ITM_TIMER</v>
      </c>
      <c r="BA267" s="215" t="str" cm="1">
        <f t="array" ref="BA267">SUBSTITUTE(SUBSTITUTE(_xlfn.SWITCH(AP267,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AP267), ".lo", ),"MNU_", "-MNU_")</f>
        <v>ITM_0</v>
      </c>
      <c r="BB267" s="196" t="str" cm="1">
        <f t="array" ref="BB267">SUBSTITUTE(SUBSTITUTE(_xlfn.SWITCH(AQ267,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AQ267), ".lo", ),"MNU_", "-MNU_")</f>
        <v>ITM_Z</v>
      </c>
      <c r="BC267" s="196" t="str" cm="1">
        <f t="array" ref="BC267">SUBSTITUTE(SUBSTITUTE(_xlfn.SWITCH(AR267,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AR267), ".lo", ),"MNU_", "-MNU_")</f>
        <v>ITM_z</v>
      </c>
      <c r="BD267" s="196" t="str" cm="1">
        <f t="array" ref="BD267">SUBSTITUTE(SUBSTITUTE(_xlfn.SWITCH(AS267,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AS267), ".lo", ),"MNU_", "-MNU_")</f>
        <v>ITM_0</v>
      </c>
      <c r="BE267" s="196" t="str" cm="1">
        <f t="array" ref="BE267">SUBSTITUTE(SUBSTITUTE(_xlfn.SWITCH(AT267,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AT267), ".lo", ),"MNU_", "-MNU_")</f>
        <v>ITM_0</v>
      </c>
      <c r="BG267" s="82"/>
      <c r="BI267" s="13" t="str">
        <f t="shared" si="89"/>
        <v xml:space="preserve">  {82,                  ITM_0,                ITM_VIEW,             ITM_TIMER,            ITM_0,                ITM_Z,                ITM_z,                ITM_0,                ITM_0               },</v>
      </c>
    </row>
    <row r="268" spans="24:61" ht="21">
      <c r="X268" s="159" t="str">
        <f t="shared" si="81"/>
        <v>N47</v>
      </c>
      <c r="Y268" s="148">
        <v>8</v>
      </c>
      <c r="Z268" s="148">
        <v>3</v>
      </c>
      <c r="AA268" s="151" t="str">
        <f t="shared" si="80"/>
        <v>N47.83</v>
      </c>
      <c r="AB268" s="156" t="s">
        <v>658</v>
      </c>
      <c r="AC268" s="157" t="s">
        <v>86</v>
      </c>
      <c r="AD268" s="158" t="s">
        <v>126</v>
      </c>
      <c r="AE268" s="3"/>
      <c r="AF268" s="51" t="s">
        <v>59</v>
      </c>
      <c r="AG268" s="85" t="b">
        <f t="shared" si="90"/>
        <v>0</v>
      </c>
      <c r="AH268" s="91" t="str">
        <f t="shared" si="82"/>
        <v>.</v>
      </c>
      <c r="AI268" s="92" t="str">
        <f t="shared" si="83"/>
        <v>.</v>
      </c>
      <c r="AJ268" s="93" t="str">
        <f t="shared" si="84"/>
        <v>.</v>
      </c>
      <c r="AK268" s="6"/>
      <c r="AL268" s="8" t="str">
        <f t="shared" si="85"/>
        <v>{83</v>
      </c>
      <c r="AM268" s="29" t="str">
        <f t="shared" si="86"/>
        <v>DOCU_ITM_RADIX</v>
      </c>
      <c r="AN268" s="29" t="str">
        <f t="shared" si="87"/>
        <v>ITM_SHOW</v>
      </c>
      <c r="AO268" s="29" t="str">
        <f t="shared" si="88"/>
        <v>MNU_INFO</v>
      </c>
      <c r="AP268" s="48" t="str">
        <f>IF(NOT(ISNA(MATCH(AM268,Lookups!E:E,))),VLOOKUP(AM268,Lookups!E:F,2,0),
IF(NOT(ISNA(MATCH(AN268,Lookups!E:E,))),VLOOKUP(AN268,Lookups!E:F,2,0),
IF(NOT(ISNA(MATCH(AO268,Lookups!E:E,))),VLOOKUP(AO268,Lookups!E:F,2,0),"ITM_NULL")))</f>
        <v>ITM_PERIOD</v>
      </c>
      <c r="AQ268" s="30" t="str">
        <f t="shared" si="95"/>
        <v>ITM_COMMA</v>
      </c>
      <c r="AR268" s="120" t="s">
        <v>277</v>
      </c>
      <c r="AS268" s="114" t="s">
        <v>277</v>
      </c>
      <c r="AT268" s="117" t="s">
        <v>277</v>
      </c>
      <c r="AW268" s="14" t="str">
        <f t="shared" si="91"/>
        <v>{83</v>
      </c>
      <c r="AX268" s="196" t="str" cm="1">
        <f t="array" ref="AX268">SUBSTITUTE(SUBSTITUTE(_xlfn.SWITCH(AM268,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AM268), ".lo", ),"MNU_", "-MNU_")</f>
        <v>ITM_PERIOD</v>
      </c>
      <c r="AY268" s="196" t="str" cm="1">
        <f t="array" ref="AY268">SUBSTITUTE(SUBSTITUTE(_xlfn.SWITCH(AN268,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AN268), ".lo", ),"MNU_", "-MNU_")</f>
        <v>ITM_SHOW</v>
      </c>
      <c r="AZ268" s="196" t="str" cm="1">
        <f t="array" ref="AZ268">SUBSTITUTE(SUBSTITUTE(_xlfn.SWITCH(AO268,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AO268), ".lo", ),"MNU_", "-MNU_")</f>
        <v>-MNU_INFO</v>
      </c>
      <c r="BA268" s="215" t="str" cm="1">
        <f t="array" ref="BA268">SUBSTITUTE(SUBSTITUTE(_xlfn.SWITCH(AP268,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AP268), ".lo", ),"MNU_", "-MNU_")</f>
        <v>ITM_PERIOD</v>
      </c>
      <c r="BB268" s="196" t="str" cm="1">
        <f t="array" ref="BB268">SUBSTITUTE(SUBSTITUTE(_xlfn.SWITCH(AQ268,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AQ268), ".lo", ),"MNU_", "-MNU_")</f>
        <v>ITM_COMMA</v>
      </c>
      <c r="BC268" s="196" t="str" cm="1">
        <f t="array" ref="BC268">SUBSTITUTE(SUBSTITUTE(_xlfn.SWITCH(AR268,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AR268), ".lo", ),"MNU_", "-MNU_")</f>
        <v>ITM_PERIOD</v>
      </c>
      <c r="BD268" s="196" t="str" cm="1">
        <f t="array" ref="BD268">SUBSTITUTE(SUBSTITUTE(_xlfn.SWITCH(AS268,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AS268), ".lo", ),"MNU_", "-MNU_")</f>
        <v>ITM_PERIOD</v>
      </c>
      <c r="BE268" s="196" t="str" cm="1">
        <f t="array" ref="BE268">SUBSTITUTE(SUBSTITUTE(_xlfn.SWITCH(AT268,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AT268), ".lo", ),"MNU_", "-MNU_")</f>
        <v>ITM_PERIOD</v>
      </c>
      <c r="BG268" s="82"/>
      <c r="BI268" s="13" t="str">
        <f t="shared" si="89"/>
        <v xml:space="preserve">  {83,                  ITM_PERIOD,           ITM_SHOW,             -MNU_INFO,            ITM_PERIOD,           ITM_COMMA,            ITM_PERIOD,           ITM_PERIOD,           ITM_PERIOD          },</v>
      </c>
    </row>
    <row r="269" spans="24:61" ht="21">
      <c r="X269" s="159" t="str">
        <f t="shared" si="81"/>
        <v>N47</v>
      </c>
      <c r="Y269" s="148">
        <v>8</v>
      </c>
      <c r="Z269" s="148">
        <v>4</v>
      </c>
      <c r="AA269" s="151" t="str">
        <f t="shared" si="80"/>
        <v>N47.84</v>
      </c>
      <c r="AB269" s="156" t="s">
        <v>23</v>
      </c>
      <c r="AC269" s="157" t="s">
        <v>87</v>
      </c>
      <c r="AD269" s="158" t="s">
        <v>125</v>
      </c>
      <c r="AE269" s="3"/>
      <c r="AF269" s="55" t="s">
        <v>291</v>
      </c>
      <c r="AG269" s="85" t="b">
        <f t="shared" si="90"/>
        <v>0</v>
      </c>
      <c r="AH269" s="91" t="str">
        <f t="shared" si="82"/>
        <v>/</v>
      </c>
      <c r="AI269" s="92" t="str">
        <f t="shared" si="83"/>
        <v>/</v>
      </c>
      <c r="AJ269" s="93" t="str">
        <f t="shared" si="84"/>
        <v xml:space="preserve"> </v>
      </c>
      <c r="AK269" s="6"/>
      <c r="AL269" s="8" t="str">
        <f t="shared" si="85"/>
        <v>{84</v>
      </c>
      <c r="AM269" s="29" t="str">
        <f t="shared" si="86"/>
        <v>ITM_RS</v>
      </c>
      <c r="AN269" s="29" t="str">
        <f t="shared" si="87"/>
        <v>ITM_PR</v>
      </c>
      <c r="AO269" s="29" t="str">
        <f t="shared" si="88"/>
        <v>MNU_TEST</v>
      </c>
      <c r="AP269" s="48" t="str">
        <f>IF(NOT(ISNA(MATCH(AM269,Lookups!E:E,))),VLOOKUP(AM269,Lookups!E:F,2,0),
IF(NOT(ISNA(MATCH(AN269,Lookups!E:E,))),VLOOKUP(AN269,Lookups!E:F,2,0),
IF(NOT(ISNA(MATCH(AO269,Lookups!E:E,))),VLOOKUP(AO269,Lookups!E:F,2,0),"ITM_NULL")))</f>
        <v>ITM_NULL</v>
      </c>
      <c r="AQ269" s="30" t="str">
        <f t="shared" si="95"/>
        <v>ITM_QUESTION_MARK</v>
      </c>
      <c r="AR269" s="120" t="s">
        <v>283</v>
      </c>
      <c r="AS269" s="121" t="s">
        <v>283</v>
      </c>
      <c r="AT269" s="116" t="s">
        <v>147</v>
      </c>
      <c r="AW269" s="14" t="str">
        <f t="shared" si="91"/>
        <v>{84</v>
      </c>
      <c r="AX269" s="196" t="str" cm="1">
        <f t="array" ref="AX269">SUBSTITUTE(SUBSTITUTE(_xlfn.SWITCH(AM269,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AM269), ".lo", ),"MNU_", "-MNU_")</f>
        <v>ITM_RS</v>
      </c>
      <c r="AY269" s="196" t="str" cm="1">
        <f t="array" ref="AY269">SUBSTITUTE(SUBSTITUTE(_xlfn.SWITCH(AN269,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AN269), ".lo", ),"MNU_", "-MNU_")</f>
        <v>ITM_PR</v>
      </c>
      <c r="AZ269" s="196" t="str" cm="1">
        <f t="array" ref="AZ269">SUBSTITUTE(SUBSTITUTE(_xlfn.SWITCH(AO269,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AO269), ".lo", ),"MNU_", "-MNU_")</f>
        <v>-MNU_TEST</v>
      </c>
      <c r="BA269" s="215" t="str" cm="1">
        <f t="array" ref="BA269">SUBSTITUTE(SUBSTITUTE(_xlfn.SWITCH(AP269,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AP269), ".lo", ),"MNU_", "-MNU_")</f>
        <v>ITM_NULL</v>
      </c>
      <c r="BB269" s="196" t="str" cm="1">
        <f t="array" ref="BB269">SUBSTITUTE(SUBSTITUTE(_xlfn.SWITCH(AQ269,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AQ269), ".lo", ),"MNU_", "-MNU_")</f>
        <v>ITM_QUESTION_MARK</v>
      </c>
      <c r="BC269" s="196" t="str" cm="1">
        <f t="array" ref="BC269">SUBSTITUTE(SUBSTITUTE(_xlfn.SWITCH(AR269,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AR269), ".lo", ),"MNU_", "-MNU_")</f>
        <v>ITM_SLASH</v>
      </c>
      <c r="BD269" s="196" t="str" cm="1">
        <f t="array" ref="BD269">SUBSTITUTE(SUBSTITUTE(_xlfn.SWITCH(AS269,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AS269), ".lo", ),"MNU_", "-MNU_")</f>
        <v>ITM_SLASH</v>
      </c>
      <c r="BE269" s="196" t="str" cm="1">
        <f t="array" ref="BE269">SUBSTITUTE(SUBSTITUTE(_xlfn.SWITCH(AT269,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AT269), ".lo", ),"MNU_", "-MNU_")</f>
        <v>ITM_NULL</v>
      </c>
      <c r="BG269" s="82"/>
      <c r="BI269" s="13" t="str">
        <f t="shared" si="89"/>
        <v xml:space="preserve">  {84,                  ITM_RS,               ITM_PR,               -MNU_TEST,            ITM_NULL,             ITM_QUESTION_MARK,    ITM_SLASH,            ITM_SLASH,            ITM_NULL            },</v>
      </c>
    </row>
    <row r="270" spans="24:61" ht="22" thickBot="1">
      <c r="X270" s="159" t="str">
        <f t="shared" si="81"/>
        <v>N47</v>
      </c>
      <c r="Y270" s="148">
        <v>8</v>
      </c>
      <c r="Z270" s="148">
        <v>5</v>
      </c>
      <c r="AA270" s="151" t="str">
        <f t="shared" si="80"/>
        <v>N47.85</v>
      </c>
      <c r="AB270" s="161" t="s">
        <v>1</v>
      </c>
      <c r="AC270" s="162" t="s">
        <v>114</v>
      </c>
      <c r="AD270" s="163" t="s">
        <v>116</v>
      </c>
      <c r="AE270" s="164"/>
      <c r="AF270" s="52" t="s">
        <v>60</v>
      </c>
      <c r="AG270" s="85" t="b">
        <f t="shared" si="90"/>
        <v>0</v>
      </c>
      <c r="AH270" s="94" t="str">
        <f t="shared" si="82"/>
        <v>+</v>
      </c>
      <c r="AI270" s="95" t="str">
        <f t="shared" si="83"/>
        <v>+</v>
      </c>
      <c r="AJ270" s="96" t="str">
        <f t="shared" si="84"/>
        <v>+</v>
      </c>
      <c r="AK270" s="6"/>
      <c r="AL270" s="8" t="str">
        <f t="shared" si="85"/>
        <v>{85</v>
      </c>
      <c r="AM270" s="29" t="str">
        <f t="shared" si="86"/>
        <v>ITM_ADD</v>
      </c>
      <c r="AN270" s="29" t="str">
        <f t="shared" si="87"/>
        <v>MNU_CATALOG</v>
      </c>
      <c r="AO270" s="29" t="str">
        <f t="shared" si="88"/>
        <v>MNU_CONST</v>
      </c>
      <c r="AP270" s="48" t="str">
        <f>IF(NOT(ISNA(MATCH(AM270,Lookups!E:E,))),VLOOKUP(AM270,Lookups!E:F,2,0),
IF(NOT(ISNA(MATCH(AN270,Lookups!E:E,))),VLOOKUP(AN270,Lookups!E:F,2,0),
IF(NOT(ISNA(MATCH(AO270,Lookups!E:E,))),VLOOKUP(AO270,Lookups!E:F,2,0),"ITM_NULL")))</f>
        <v>ITM_PLUS</v>
      </c>
      <c r="AQ270" s="30" t="str">
        <f t="shared" si="95"/>
        <v>ITM_SPACE</v>
      </c>
      <c r="AR270" s="122" t="s">
        <v>285</v>
      </c>
      <c r="AS270" s="123" t="s">
        <v>285</v>
      </c>
      <c r="AT270" s="124" t="s">
        <v>284</v>
      </c>
      <c r="AW270" s="14" t="str">
        <f t="shared" si="91"/>
        <v>{85</v>
      </c>
      <c r="AX270" s="196" t="str" cm="1">
        <f t="array" ref="AX270">SUBSTITUTE(SUBSTITUTE(_xlfn.SWITCH(AM270,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AM270), ".lo", ),"MNU_", "-MNU_")</f>
        <v>ITM_ADD</v>
      </c>
      <c r="AY270" s="196" t="str" cm="1">
        <f t="array" ref="AY270">SUBSTITUTE(SUBSTITUTE(_xlfn.SWITCH(AN270,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AN270), ".lo", ),"MNU_", "-MNU_")</f>
        <v>-MNU_CATALOG</v>
      </c>
      <c r="AZ270" s="196" t="str" cm="1">
        <f t="array" ref="AZ270">SUBSTITUTE(SUBSTITUTE(_xlfn.SWITCH(AO270,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AO270), ".lo", ),"MNU_", "-MNU_")</f>
        <v>-MNU_CONST</v>
      </c>
      <c r="BA270" s="215" t="str" cm="1">
        <f t="array" ref="BA270">SUBSTITUTE(SUBSTITUTE(_xlfn.SWITCH(AP270,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AP270), ".lo", ),"MNU_", "-MNU_")</f>
        <v>ITM_PLUS</v>
      </c>
      <c r="BB270" s="196" t="str" cm="1">
        <f t="array" ref="BB270">SUBSTITUTE(SUBSTITUTE(_xlfn.SWITCH(AQ270,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AQ270), ".lo", ),"MNU_", "-MNU_")</f>
        <v>ITM_SPACE</v>
      </c>
      <c r="BC270" s="196" t="str" cm="1">
        <f t="array" ref="BC270">SUBSTITUTE(SUBSTITUTE(_xlfn.SWITCH(AR270,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AR270), ".lo", ),"MNU_", "-MNU_")</f>
        <v>ITM_PLUS</v>
      </c>
      <c r="BD270" s="196" t="str" cm="1">
        <f t="array" ref="BD270">SUBSTITUTE(SUBSTITUTE(_xlfn.SWITCH(AS270,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AS270), ".lo", ),"MNU_", "-MNU_")</f>
        <v>ITM_PLUS</v>
      </c>
      <c r="BE270" s="196" t="str" cm="1">
        <f t="array" ref="BE270">SUBSTITUTE(SUBSTITUTE(_xlfn.SWITCH(AT270,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AT270), ".lo", ),"MNU_", "-MNU_")</f>
        <v>ITM_ADD</v>
      </c>
      <c r="BG270" s="82"/>
      <c r="BI270" s="80" t="str">
        <f>"  "&amp;AW270&amp;", "&amp;REPT(" ",$BH$54-LEN(AW270))&amp;
AX270&amp;", "&amp;REPT(" ",$BH$54-LEN(AX270))&amp;
AY270&amp;", "&amp;REPT(" ",$BH$54-LEN(AY270))&amp;
AZ270&amp;", "&amp;REPT(" ",$BH$54-LEN(AZ270))&amp;
BA270&amp;", "&amp;REPT(" ",$BH$54-LEN(BA270))&amp;
BB270&amp;", "&amp;REPT(" ",$BH$54-LEN(BB270))&amp;
BC270&amp;", "&amp;REPT(" ",$BH$54-LEN(BC270))&amp;
BD270&amp;", "&amp;REPT(" ",$BH$54-LEN(BD270))&amp;
BE270&amp;REPT(" ",$BH$54-LEN(BE270))&amp;
"}"</f>
        <v xml:space="preserve">  {85,                  ITM_ADD,              -MNU_CATALOG,         -MNU_CONST,           ITM_PLUS,             ITM_SPACE,            ITM_PLUS,             ITM_PLUS,             ITM_ADD             }</v>
      </c>
    </row>
    <row r="271" spans="24:61" ht="21">
      <c r="AK271" s="6"/>
      <c r="AQ271" s="31"/>
      <c r="AR271" s="109"/>
      <c r="AS271" s="109"/>
      <c r="AT271" s="109"/>
      <c r="BG271" s="82"/>
      <c r="BI271" s="16" t="s">
        <v>519</v>
      </c>
    </row>
    <row r="272" spans="24:61" ht="21">
      <c r="AK272" s="6"/>
      <c r="AQ272" s="31"/>
      <c r="AR272" s="109"/>
      <c r="AS272" s="109"/>
      <c r="AT272" s="109"/>
      <c r="BG272" s="82"/>
      <c r="BI272" s="13" t="s">
        <v>299</v>
      </c>
    </row>
    <row r="273" spans="24:61" ht="21">
      <c r="X273" s="176" t="s">
        <v>310</v>
      </c>
      <c r="Y273" s="177">
        <v>1</v>
      </c>
      <c r="Z273" s="177">
        <v>1</v>
      </c>
      <c r="AA273" s="178" t="str">
        <f t="shared" ref="AA273:AA290" si="96">X273&amp;"."&amp;Y273&amp;Z273</f>
        <v>D47.11</v>
      </c>
      <c r="AB273" s="179" t="s">
        <v>311</v>
      </c>
      <c r="AC273" s="18"/>
      <c r="AD273" s="18"/>
      <c r="AF273" s="18"/>
      <c r="AH273" s="103"/>
      <c r="AI273" s="103"/>
      <c r="AJ273" s="103"/>
      <c r="AK273" s="6"/>
      <c r="AQ273" s="31"/>
      <c r="AR273" s="109"/>
    </row>
    <row r="274" spans="24:61" ht="21">
      <c r="X274" s="180" t="str">
        <f>X273</f>
        <v>D47</v>
      </c>
      <c r="Y274" s="181">
        <v>1</v>
      </c>
      <c r="Z274" s="181">
        <v>2</v>
      </c>
      <c r="AA274" s="178" t="str">
        <f t="shared" si="96"/>
        <v>D47.12</v>
      </c>
      <c r="AB274" s="179" t="s">
        <v>312</v>
      </c>
      <c r="AC274" s="18"/>
      <c r="AD274" s="18"/>
      <c r="AF274" s="18"/>
      <c r="AH274" s="103"/>
      <c r="AI274" s="103"/>
      <c r="AJ274" s="103"/>
      <c r="AK274" s="6"/>
    </row>
    <row r="275" spans="24:61" ht="21">
      <c r="X275" s="180" t="str">
        <f t="shared" ref="X275:X315" si="97">X274</f>
        <v>D47</v>
      </c>
      <c r="Y275" s="181">
        <v>1</v>
      </c>
      <c r="Z275" s="181">
        <v>3</v>
      </c>
      <c r="AA275" s="178" t="str">
        <f t="shared" si="96"/>
        <v>D47.13</v>
      </c>
      <c r="AB275" s="179" t="s">
        <v>313</v>
      </c>
      <c r="AC275" s="18"/>
      <c r="AD275" s="18"/>
      <c r="AF275" s="18"/>
      <c r="AH275" s="103"/>
      <c r="AI275" s="103"/>
      <c r="AJ275" s="103"/>
      <c r="AK275" s="6"/>
      <c r="AM275" s="79" t="s">
        <v>514</v>
      </c>
      <c r="AX275" s="79" t="s">
        <v>515</v>
      </c>
      <c r="AY275" s="29" t="s">
        <v>516</v>
      </c>
      <c r="BG275" s="82"/>
      <c r="BI275" s="17" t="str">
        <f>"// "&amp;X275&amp;" Layout from Layout_template_automation template: Do not change manually"</f>
        <v>// D47 Layout from Layout_template_automation template: Do not change manually</v>
      </c>
    </row>
    <row r="276" spans="24:61" ht="22" thickBot="1">
      <c r="X276" s="180" t="str">
        <f t="shared" si="97"/>
        <v>D47</v>
      </c>
      <c r="Y276" s="181">
        <v>1</v>
      </c>
      <c r="Z276" s="181">
        <v>4</v>
      </c>
      <c r="AA276" s="178" t="str">
        <f t="shared" si="96"/>
        <v>D47.14</v>
      </c>
      <c r="AB276" s="179" t="s">
        <v>314</v>
      </c>
      <c r="AC276" s="18"/>
      <c r="AD276" s="18"/>
      <c r="AF276" s="18"/>
      <c r="AH276" s="103"/>
      <c r="AI276" s="103"/>
      <c r="AJ276" s="103"/>
      <c r="AK276" s="6"/>
      <c r="BG276" s="82"/>
      <c r="BI276" s="16" t="s">
        <v>298</v>
      </c>
    </row>
    <row r="277" spans="24:61" ht="22" thickBot="1">
      <c r="X277" s="180" t="str">
        <f t="shared" si="97"/>
        <v>D47</v>
      </c>
      <c r="Y277" s="181">
        <v>1</v>
      </c>
      <c r="Z277" s="181">
        <v>5</v>
      </c>
      <c r="AA277" s="178" t="str">
        <f t="shared" si="96"/>
        <v>D47.15</v>
      </c>
      <c r="AB277" s="179" t="s">
        <v>314</v>
      </c>
      <c r="AC277" s="18"/>
      <c r="AD277" s="18"/>
      <c r="AF277" s="18"/>
      <c r="AH277" s="103"/>
      <c r="AI277" s="103"/>
      <c r="AJ277" s="103"/>
      <c r="AK277" s="6"/>
      <c r="AM277" s="217" t="s">
        <v>454</v>
      </c>
      <c r="AN277" s="217"/>
      <c r="AO277" s="217"/>
      <c r="AP277" s="78" t="s">
        <v>296</v>
      </c>
      <c r="AQ277" s="33" t="s">
        <v>455</v>
      </c>
      <c r="AR277" s="106" t="s">
        <v>436</v>
      </c>
      <c r="AS277" s="107" t="s">
        <v>436</v>
      </c>
      <c r="AT277" s="108" t="s">
        <v>436</v>
      </c>
      <c r="BG277" s="82"/>
      <c r="BI277" s="16" t="str">
        <f>"TO_QSPI const calcKey_t kbd_std_"&amp;X278&amp;"[37] = {"</f>
        <v>TO_QSPI const calcKey_t kbd_std_D47[37] = {</v>
      </c>
    </row>
    <row r="278" spans="24:61" ht="22" thickBot="1">
      <c r="X278" s="180" t="str">
        <f t="shared" si="97"/>
        <v>D47</v>
      </c>
      <c r="Y278" s="181">
        <v>1</v>
      </c>
      <c r="Z278" s="181">
        <v>6</v>
      </c>
      <c r="AA278" s="178" t="str">
        <f t="shared" si="96"/>
        <v>D47.16</v>
      </c>
      <c r="AB278" s="182" t="s">
        <v>315</v>
      </c>
      <c r="AC278" s="46"/>
      <c r="AD278" s="46"/>
      <c r="AF278" s="46"/>
      <c r="AH278" s="104"/>
      <c r="AI278" s="104"/>
      <c r="AJ278" s="104"/>
      <c r="AK278" s="6"/>
      <c r="BG278" s="82"/>
      <c r="BI278" s="16" t="s">
        <v>458</v>
      </c>
    </row>
    <row r="279" spans="24:61" ht="21">
      <c r="X279" s="180" t="str">
        <f t="shared" si="97"/>
        <v>D47</v>
      </c>
      <c r="Y279" s="177">
        <v>2</v>
      </c>
      <c r="Z279" s="177">
        <v>1</v>
      </c>
      <c r="AA279" s="183" t="str">
        <f t="shared" si="96"/>
        <v>D47.21</v>
      </c>
      <c r="AB279" s="184" t="s">
        <v>5</v>
      </c>
      <c r="AC279" s="185" t="s">
        <v>31</v>
      </c>
      <c r="AD279" s="186" t="s">
        <v>24</v>
      </c>
      <c r="AE279" s="155"/>
      <c r="AF279" s="53" t="s">
        <v>33</v>
      </c>
      <c r="AG279" s="85" t="b">
        <f>AF279=AH279</f>
        <v>1</v>
      </c>
      <c r="AH279" s="88" t="str">
        <f t="shared" ref="AH279:AH315" si="98">INDEX(labelitem,MATCH(AR279,items,0),1)</f>
        <v>a</v>
      </c>
      <c r="AI279" s="89" t="str">
        <f t="shared" ref="AI279:AI315" si="99">INDEX(labelitem,MATCH(AS279,items,0),1)</f>
        <v>LN</v>
      </c>
      <c r="AJ279" s="90" t="str">
        <f t="shared" ref="AJ279:AJ315" si="100">INDEX(labelitem,MATCH(AT279,items,0),1)</f>
        <v>Reg A</v>
      </c>
      <c r="AK279" s="6"/>
      <c r="AL279" s="8" t="str">
        <f t="shared" ref="AL279:AL315" si="101">"{"&amp;Y279*10+Z279</f>
        <v>{21</v>
      </c>
      <c r="AM279" s="29" t="str">
        <f t="shared" ref="AM279:AM315" si="102">VLOOKUP(AB279,labelitem,2,0)</f>
        <v>ITM_LN</v>
      </c>
      <c r="AN279" s="29" t="str">
        <f t="shared" ref="AN279:AN295" si="103">VLOOKUP(AC279,labelitem,2,0)</f>
        <v>ITM_EXP</v>
      </c>
      <c r="AO279" s="29" t="str">
        <f t="shared" ref="AO279:AO295" si="104">VLOOKUP(AD279,labelitem,2,0)</f>
        <v>ITM_TGLFRT</v>
      </c>
      <c r="AP279" s="48" t="str">
        <f>IF(NOT(ISNA(MATCH(AM279,Lookups!E:E,))),VLOOKUP(AM279,Lookups!E:F,2,0),
IF(NOT(ISNA(MATCH(AN279,Lookups!E:E,))),VLOOKUP(AN279,Lookups!E:F,2,0),
IF(NOT(ISNA(MATCH(AO279,Lookups!E:E,))),VLOOKUP(AO279,Lookups!E:F,2,0),"ITM_NULL")))</f>
        <v>ITM_NULL</v>
      </c>
      <c r="AQ279" s="30" t="str">
        <f t="shared" ref="AQ279:AQ315" si="105">VLOOKUP(AF279,labelitem,2,0)</f>
        <v>ITM_A</v>
      </c>
      <c r="AR279" s="110" t="s">
        <v>352</v>
      </c>
      <c r="AS279" s="111" t="s">
        <v>174</v>
      </c>
      <c r="AT279" s="112" t="s">
        <v>150</v>
      </c>
      <c r="AW279" s="14" t="str">
        <f>AL279</f>
        <v>{21</v>
      </c>
      <c r="AX279" s="196" t="str" cm="1">
        <f t="array" ref="AX279">SUBSTITUTE(SUBSTITUTE(_xlfn.SWITCH(AM279,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AM279), ".lo", ),"MNU_", "-MNU_")</f>
        <v>ITM_LN</v>
      </c>
      <c r="AY279" s="196" t="str" cm="1">
        <f t="array" ref="AY279">SUBSTITUTE(SUBSTITUTE(_xlfn.SWITCH(AN279,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AN279), ".lo", ),"MNU_", "-MNU_")</f>
        <v>ITM_EXP</v>
      </c>
      <c r="AZ279" s="196" t="str" cm="1">
        <f t="array" ref="AZ279">SUBSTITUTE(SUBSTITUTE(_xlfn.SWITCH(AO279,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AO279), ".lo", ),"MNU_", "-MNU_")</f>
        <v>ITM_TGLFRT</v>
      </c>
      <c r="BA279" s="215" t="str" cm="1">
        <f t="array" ref="BA279">SUBSTITUTE(SUBSTITUTE(_xlfn.SWITCH(AP279,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AP279), ".lo", ),"MNU_", "-MNU_")</f>
        <v>ITM_NULL</v>
      </c>
      <c r="BB279" s="196" t="str" cm="1">
        <f t="array" ref="BB279">SUBSTITUTE(SUBSTITUTE(_xlfn.SWITCH(AQ279,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AQ279), ".lo", ),"MNU_", "-MNU_")</f>
        <v>ITM_A</v>
      </c>
      <c r="BC279" s="196" t="str" cm="1">
        <f t="array" ref="BC279">SUBSTITUTE(SUBSTITUTE(_xlfn.SWITCH(AR279,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AR279), ".lo", ),"MNU_", "-MNU_")</f>
        <v>ITM_a</v>
      </c>
      <c r="BD279" s="196" t="str" cm="1">
        <f t="array" ref="BD279">SUBSTITUTE(SUBSTITUTE(_xlfn.SWITCH(AS279,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AS279), ".lo", ),"MNU_", "-MNU_")</f>
        <v>ITM_LN_SIGN</v>
      </c>
      <c r="BE279" s="196" t="str" cm="1">
        <f t="array" ref="BE279">SUBSTITUTE(SUBSTITUTE(_xlfn.SWITCH(AT279,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AT279), ".lo", ),"MNU_", "-MNU_")</f>
        <v>ITM_REG_A</v>
      </c>
      <c r="BG279" s="82"/>
      <c r="BI279" s="13" t="str">
        <f t="shared" ref="BI279:BI314" si="106">"  "&amp;AW279&amp;", "&amp;REPT(" ",$BH$54-LEN(AW279))&amp;
AX279&amp;", "&amp;REPT(" ",$BH$54-LEN(AX279))&amp;
AY279&amp;", "&amp;REPT(" ",$BH$54-LEN(AY279))&amp;
AZ279&amp;", "&amp;REPT(" ",$BH$54-LEN(AZ279))&amp;
BA279&amp;", "&amp;REPT(" ",$BH$54-LEN(BA279))&amp;
BB279&amp;", "&amp;REPT(" ",$BH$54-LEN(BB279))&amp;
BC279&amp;", "&amp;REPT(" ",$BH$54-LEN(BC279))&amp;
BD279&amp;", "&amp;REPT(" ",$BH$54-LEN(BD279))&amp;
BE279&amp;REPT(" ",$BH$54-LEN(BE279))&amp;
"},"</f>
        <v xml:space="preserve">  {21,                  ITM_LN,               ITM_EXP,              ITM_TGLFRT,           ITM_NULL,             ITM_A,                ITM_a,                ITM_LN_SIGN,          ITM_REG_A           },</v>
      </c>
    </row>
    <row r="280" spans="24:61" ht="21">
      <c r="X280" s="180" t="str">
        <f t="shared" si="97"/>
        <v>D47</v>
      </c>
      <c r="Y280" s="181">
        <v>2</v>
      </c>
      <c r="Z280" s="181">
        <v>2</v>
      </c>
      <c r="AA280" s="183" t="str">
        <f t="shared" si="96"/>
        <v>D47.22</v>
      </c>
      <c r="AB280" s="187" t="s">
        <v>4</v>
      </c>
      <c r="AC280" s="188" t="s">
        <v>29</v>
      </c>
      <c r="AD280" s="189" t="s">
        <v>26</v>
      </c>
      <c r="AE280" s="3"/>
      <c r="AF280" s="54" t="s">
        <v>34</v>
      </c>
      <c r="AG280" s="85" t="b">
        <f t="shared" ref="AG280:AG315" si="107">AF280=AH280</f>
        <v>1</v>
      </c>
      <c r="AH280" s="91" t="str">
        <f t="shared" si="98"/>
        <v>b</v>
      </c>
      <c r="AI280" s="92" t="str">
        <f t="shared" si="99"/>
        <v>LOG</v>
      </c>
      <c r="AJ280" s="93" t="str">
        <f t="shared" si="100"/>
        <v>Reg B</v>
      </c>
      <c r="AK280" s="6"/>
      <c r="AL280" s="8" t="str">
        <f t="shared" si="101"/>
        <v>{22</v>
      </c>
      <c r="AM280" s="29" t="str">
        <f t="shared" si="102"/>
        <v>ITM_LOG10</v>
      </c>
      <c r="AN280" s="29" t="str">
        <f t="shared" si="103"/>
        <v>ITM_10x</v>
      </c>
      <c r="AO280" s="29" t="str">
        <f t="shared" si="104"/>
        <v>ITM_HASH_JM</v>
      </c>
      <c r="AP280" s="48" t="str">
        <f>IF(NOT(ISNA(MATCH(AM280,Lookups!E:E,))),VLOOKUP(AM280,Lookups!E:F,2,0),
IF(NOT(ISNA(MATCH(AN280,Lookups!E:E,))),VLOOKUP(AN280,Lookups!E:F,2,0),
IF(NOT(ISNA(MATCH(AO280,Lookups!E:E,))),VLOOKUP(AO280,Lookups!E:F,2,0),"ITM_NULL")))</f>
        <v>ITM_NUMBER_SIGN</v>
      </c>
      <c r="AQ280" s="30" t="str">
        <f t="shared" si="105"/>
        <v>ITM_B</v>
      </c>
      <c r="AR280" s="113" t="s">
        <v>353</v>
      </c>
      <c r="AS280" s="114" t="s">
        <v>168</v>
      </c>
      <c r="AT280" s="115" t="s">
        <v>157</v>
      </c>
      <c r="AW280" s="14" t="str">
        <f t="shared" ref="AW280:AW315" si="108">AL280</f>
        <v>{22</v>
      </c>
      <c r="AX280" s="196" t="str" cm="1">
        <f t="array" ref="AX280">SUBSTITUTE(SUBSTITUTE(_xlfn.SWITCH(AM280,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AM280), ".lo", ),"MNU_", "-MNU_")</f>
        <v>ITM_LOG10</v>
      </c>
      <c r="AY280" s="196" t="str" cm="1">
        <f t="array" ref="AY280">SUBSTITUTE(SUBSTITUTE(_xlfn.SWITCH(AN280,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AN280), ".lo", ),"MNU_", "-MNU_")</f>
        <v>ITM_10x</v>
      </c>
      <c r="AZ280" s="196" t="str" cm="1">
        <f t="array" ref="AZ280">SUBSTITUTE(SUBSTITUTE(_xlfn.SWITCH(AO280,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AO280), ".lo", ),"MNU_", "-MNU_")</f>
        <v>ITM_HASH_JM</v>
      </c>
      <c r="BA280" s="215" t="str" cm="1">
        <f t="array" ref="BA280">SUBSTITUTE(SUBSTITUTE(_xlfn.SWITCH(AP280,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AP280), ".lo", ),"MNU_", "-MNU_")</f>
        <v>ITM_NUMBER_SIGN</v>
      </c>
      <c r="BB280" s="196" t="str" cm="1">
        <f t="array" ref="BB280">SUBSTITUTE(SUBSTITUTE(_xlfn.SWITCH(AQ280,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AQ280), ".lo", ),"MNU_", "-MNU_")</f>
        <v>ITM_B</v>
      </c>
      <c r="BC280" s="196" t="str" cm="1">
        <f t="array" ref="BC280">SUBSTITUTE(SUBSTITUTE(_xlfn.SWITCH(AR280,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AR280), ".lo", ),"MNU_", "-MNU_")</f>
        <v>ITM_b</v>
      </c>
      <c r="BD280" s="196" t="str" cm="1">
        <f t="array" ref="BD280">SUBSTITUTE(SUBSTITUTE(_xlfn.SWITCH(AS280,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AS280), ".lo", ),"MNU_", "-MNU_")</f>
        <v>ITM_LG_SIGN</v>
      </c>
      <c r="BE280" s="196" t="str" cm="1">
        <f t="array" ref="BE280">SUBSTITUTE(SUBSTITUTE(_xlfn.SWITCH(AT280,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AT280), ".lo", ),"MNU_", "-MNU_")</f>
        <v>ITM_REG_B</v>
      </c>
      <c r="BG280" s="82"/>
      <c r="BI280" s="13" t="str">
        <f t="shared" si="106"/>
        <v xml:space="preserve">  {22,                  ITM_LOG10,            ITM_10x,              ITM_HASH_JM,          ITM_NUMBER_SIGN,      ITM_B,                ITM_b,                ITM_LG_SIGN,          ITM_REG_B           },</v>
      </c>
    </row>
    <row r="281" spans="24:61" ht="21">
      <c r="X281" s="180" t="str">
        <f t="shared" si="97"/>
        <v>D47</v>
      </c>
      <c r="Y281" s="181">
        <v>2</v>
      </c>
      <c r="Z281" s="181">
        <v>3</v>
      </c>
      <c r="AA281" s="183" t="str">
        <f t="shared" si="96"/>
        <v>D47.23</v>
      </c>
      <c r="AB281" s="187" t="s">
        <v>3</v>
      </c>
      <c r="AC281" s="188" t="s">
        <v>27</v>
      </c>
      <c r="AD281" s="189" t="s">
        <v>28</v>
      </c>
      <c r="AE281" s="3"/>
      <c r="AF281" s="54" t="s">
        <v>35</v>
      </c>
      <c r="AG281" s="85" t="b">
        <f t="shared" si="107"/>
        <v>1</v>
      </c>
      <c r="AH281" s="91" t="str">
        <f t="shared" si="98"/>
        <v>c</v>
      </c>
      <c r="AI281" s="92" t="str">
        <f t="shared" si="99"/>
        <v>√</v>
      </c>
      <c r="AJ281" s="93" t="str">
        <f t="shared" si="100"/>
        <v>Reg C</v>
      </c>
      <c r="AK281" s="6"/>
      <c r="AL281" s="8" t="str">
        <f t="shared" si="101"/>
        <v>{23</v>
      </c>
      <c r="AM281" s="29" t="str">
        <f t="shared" si="102"/>
        <v>ITM_SQUAREROOTX</v>
      </c>
      <c r="AN281" s="29" t="str">
        <f t="shared" si="103"/>
        <v>ITM_SQUARE</v>
      </c>
      <c r="AO281" s="29" t="str">
        <f t="shared" si="104"/>
        <v>ITM_ms</v>
      </c>
      <c r="AP281" s="48" t="str">
        <f>IF(NOT(ISNA(MATCH(AM281,Lookups!E:E,))),VLOOKUP(AM281,Lookups!E:F,2,0),
IF(NOT(ISNA(MATCH(AN281,Lookups!E:E,))),VLOOKUP(AN281,Lookups!E:F,2,0),
IF(NOT(ISNA(MATCH(AO281,Lookups!E:E,))),VLOOKUP(AO281,Lookups!E:F,2,0),"ITM_NULL")))</f>
        <v>ITM_ROOT_SIGN</v>
      </c>
      <c r="AQ281" s="30" t="str">
        <f t="shared" si="105"/>
        <v>ITM_C</v>
      </c>
      <c r="AR281" s="113" t="s">
        <v>354</v>
      </c>
      <c r="AS281" s="114" t="s">
        <v>161</v>
      </c>
      <c r="AT281" s="115" t="s">
        <v>163</v>
      </c>
      <c r="AW281" s="14" t="str">
        <f t="shared" si="108"/>
        <v>{23</v>
      </c>
      <c r="AX281" s="196" t="str" cm="1">
        <f t="array" ref="AX281">SUBSTITUTE(SUBSTITUTE(_xlfn.SWITCH(AM281,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AM281), ".lo", ),"MNU_", "-MNU_")</f>
        <v>ITM_SQUAREROOTX</v>
      </c>
      <c r="AY281" s="196" t="str" cm="1">
        <f t="array" ref="AY281">SUBSTITUTE(SUBSTITUTE(_xlfn.SWITCH(AN281,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AN281), ".lo", ),"MNU_", "-MNU_")</f>
        <v>ITM_SQUARE</v>
      </c>
      <c r="AZ281" s="196" t="str" cm="1">
        <f t="array" ref="AZ281">SUBSTITUTE(SUBSTITUTE(_xlfn.SWITCH(AO281,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AO281), ".lo", ),"MNU_", "-MNU_")</f>
        <v>ITM_ms</v>
      </c>
      <c r="BA281" s="215" t="str" cm="1">
        <f t="array" ref="BA281">SUBSTITUTE(SUBSTITUTE(_xlfn.SWITCH(AP281,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AP281), ".lo", ),"MNU_", "-MNU_")</f>
        <v>ITM_ROOT_SIGN</v>
      </c>
      <c r="BB281" s="196" t="str" cm="1">
        <f t="array" ref="BB281">SUBSTITUTE(SUBSTITUTE(_xlfn.SWITCH(AQ281,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AQ281), ".lo", ),"MNU_", "-MNU_")</f>
        <v>ITM_C</v>
      </c>
      <c r="BC281" s="196" t="str" cm="1">
        <f t="array" ref="BC281">SUBSTITUTE(SUBSTITUTE(_xlfn.SWITCH(AR281,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AR281), ".lo", ),"MNU_", "-MNU_")</f>
        <v>ITM_c</v>
      </c>
      <c r="BD281" s="196" t="str" cm="1">
        <f t="array" ref="BD281">SUBSTITUTE(SUBSTITUTE(_xlfn.SWITCH(AS281,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AS281), ".lo", ),"MNU_", "-MNU_")</f>
        <v>ITM_ROOT_SIGN</v>
      </c>
      <c r="BE281" s="196" t="str" cm="1">
        <f t="array" ref="BE281">SUBSTITUTE(SUBSTITUTE(_xlfn.SWITCH(AT281,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AT281), ".lo", ),"MNU_", "-MNU_")</f>
        <v>ITM_REG_C</v>
      </c>
      <c r="BG281" s="82"/>
      <c r="BI281" s="13" t="str">
        <f t="shared" si="106"/>
        <v xml:space="preserve">  {23,                  ITM_SQUAREROOTX,      ITM_SQUARE,           ITM_ms,               ITM_ROOT_SIGN,        ITM_C,                ITM_c,                ITM_ROOT_SIGN,        ITM_REG_C           },</v>
      </c>
    </row>
    <row r="282" spans="24:61" ht="21">
      <c r="X282" s="180" t="str">
        <f t="shared" si="97"/>
        <v>D47</v>
      </c>
      <c r="Y282" s="181">
        <v>2</v>
      </c>
      <c r="Z282" s="181">
        <v>4</v>
      </c>
      <c r="AA282" s="183" t="str">
        <f t="shared" si="96"/>
        <v>D47.24</v>
      </c>
      <c r="AB282" s="187" t="s">
        <v>10</v>
      </c>
      <c r="AC282" s="188" t="s">
        <v>67</v>
      </c>
      <c r="AD282" s="189" t="s">
        <v>30</v>
      </c>
      <c r="AE282" s="3"/>
      <c r="AF282" s="54" t="s">
        <v>36</v>
      </c>
      <c r="AG282" s="85" t="b">
        <f t="shared" si="107"/>
        <v>1</v>
      </c>
      <c r="AH282" s="91" t="str">
        <f t="shared" si="98"/>
        <v>d</v>
      </c>
      <c r="AI282" s="92" t="str">
        <f t="shared" si="99"/>
        <v>SIN</v>
      </c>
      <c r="AJ282" s="93" t="str">
        <f t="shared" si="100"/>
        <v>Reg D</v>
      </c>
      <c r="AK282" s="6"/>
      <c r="AL282" s="8" t="str">
        <f t="shared" si="101"/>
        <v>{24</v>
      </c>
      <c r="AM282" s="29" t="str">
        <f t="shared" si="102"/>
        <v>ITM_sin</v>
      </c>
      <c r="AN282" s="29" t="str">
        <f t="shared" si="103"/>
        <v>ITM_arcsin</v>
      </c>
      <c r="AO282" s="29" t="str">
        <f t="shared" si="104"/>
        <v>ITM_dotD</v>
      </c>
      <c r="AP282" s="48" t="str">
        <f>IF(NOT(ISNA(MATCH(AM282,Lookups!E:E,))),VLOOKUP(AM282,Lookups!E:F,2,0),
IF(NOT(ISNA(MATCH(AN282,Lookups!E:E,))),VLOOKUP(AN282,Lookups!E:F,2,0),
IF(NOT(ISNA(MATCH(AO282,Lookups!E:E,))),VLOOKUP(AO282,Lookups!E:F,2,0),"ITM_NULL")))</f>
        <v>ITM_NULL</v>
      </c>
      <c r="AQ282" s="30" t="str">
        <f t="shared" si="105"/>
        <v>ITM_D</v>
      </c>
      <c r="AR282" s="113" t="s">
        <v>355</v>
      </c>
      <c r="AS282" s="114" t="s">
        <v>199</v>
      </c>
      <c r="AT282" s="115" t="s">
        <v>169</v>
      </c>
      <c r="AW282" s="14" t="str">
        <f t="shared" si="108"/>
        <v>{24</v>
      </c>
      <c r="AX282" s="196" t="str" cm="1">
        <f t="array" ref="AX282">SUBSTITUTE(SUBSTITUTE(_xlfn.SWITCH(AM282,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AM282), ".lo", ),"MNU_", "-MNU_")</f>
        <v>ITM_sin</v>
      </c>
      <c r="AY282" s="196" t="str" cm="1">
        <f t="array" ref="AY282">SUBSTITUTE(SUBSTITUTE(_xlfn.SWITCH(AN282,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AN282), ".lo", ),"MNU_", "-MNU_")</f>
        <v>ITM_arcsin</v>
      </c>
      <c r="AZ282" s="196" t="str" cm="1">
        <f t="array" ref="AZ282">SUBSTITUTE(SUBSTITUTE(_xlfn.SWITCH(AO282,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AO282), ".lo", ),"MNU_", "-MNU_")</f>
        <v>ITM_dotD</v>
      </c>
      <c r="BA282" s="215" t="str" cm="1">
        <f t="array" ref="BA282">SUBSTITUTE(SUBSTITUTE(_xlfn.SWITCH(AP282,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AP282), ".lo", ),"MNU_", "-MNU_")</f>
        <v>ITM_NULL</v>
      </c>
      <c r="BB282" s="196" t="str" cm="1">
        <f t="array" ref="BB282">SUBSTITUTE(SUBSTITUTE(_xlfn.SWITCH(AQ282,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AQ282), ".lo", ),"MNU_", "-MNU_")</f>
        <v>ITM_D</v>
      </c>
      <c r="BC282" s="196" t="str" cm="1">
        <f t="array" ref="BC282">SUBSTITUTE(SUBSTITUTE(_xlfn.SWITCH(AR282,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AR282), ".lo", ),"MNU_", "-MNU_")</f>
        <v>ITM_d</v>
      </c>
      <c r="BD282" s="196" t="str" cm="1">
        <f t="array" ref="BD282">SUBSTITUTE(SUBSTITUTE(_xlfn.SWITCH(AS282,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AS282), ".lo", ),"MNU_", "-MNU_")</f>
        <v>ITM_SIN_SIGN</v>
      </c>
      <c r="BE282" s="196" t="str" cm="1">
        <f t="array" ref="BE282">SUBSTITUTE(SUBSTITUTE(_xlfn.SWITCH(AT282,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AT282), ".lo", ),"MNU_", "-MNU_")</f>
        <v>ITM_REG_D</v>
      </c>
      <c r="BG282" s="82"/>
      <c r="BI282" s="13" t="str">
        <f t="shared" si="106"/>
        <v xml:space="preserve">  {24,                  ITM_sin,              ITM_arcsin,           ITM_dotD,             ITM_NULL,             ITM_D,                ITM_d,                ITM_SIN_SIGN,         ITM_REG_D           },</v>
      </c>
    </row>
    <row r="283" spans="24:61" ht="21">
      <c r="X283" s="180" t="str">
        <f t="shared" si="97"/>
        <v>D47</v>
      </c>
      <c r="Y283" s="181">
        <v>2</v>
      </c>
      <c r="Z283" s="181">
        <v>5</v>
      </c>
      <c r="AA283" s="183" t="str">
        <f t="shared" si="96"/>
        <v>D47.25</v>
      </c>
      <c r="AB283" s="187" t="s">
        <v>11</v>
      </c>
      <c r="AC283" s="188" t="s">
        <v>69</v>
      </c>
      <c r="AD283" s="189" t="s">
        <v>133</v>
      </c>
      <c r="AE283" s="3"/>
      <c r="AF283" s="54" t="s">
        <v>37</v>
      </c>
      <c r="AG283" s="85" t="b">
        <f t="shared" si="107"/>
        <v>1</v>
      </c>
      <c r="AH283" s="91" t="str">
        <f t="shared" si="98"/>
        <v>e</v>
      </c>
      <c r="AI283" s="92" t="str">
        <f t="shared" si="99"/>
        <v>COS</v>
      </c>
      <c r="AJ283" s="93" t="str">
        <f t="shared" si="100"/>
        <v xml:space="preserve"> </v>
      </c>
      <c r="AK283" s="6"/>
      <c r="AL283" s="8" t="str">
        <f t="shared" si="101"/>
        <v>{25</v>
      </c>
      <c r="AM283" s="29" t="str">
        <f t="shared" si="102"/>
        <v>ITM_cos</v>
      </c>
      <c r="AN283" s="29" t="str">
        <f t="shared" si="103"/>
        <v>ITM_arccos</v>
      </c>
      <c r="AO283" s="29" t="str">
        <f t="shared" si="104"/>
        <v>ITM_toREC2</v>
      </c>
      <c r="AP283" s="48" t="str">
        <f>IF(NOT(ISNA(MATCH(AM283,Lookups!E:E,))),VLOOKUP(AM283,Lookups!E:F,2,0),
IF(NOT(ISNA(MATCH(AN283,Lookups!E:E,))),VLOOKUP(AN283,Lookups!E:F,2,0),
IF(NOT(ISNA(MATCH(AO283,Lookups!E:E,))),VLOOKUP(AO283,Lookups!E:F,2,0),"ITM_NULL")))</f>
        <v>ITM_NULL</v>
      </c>
      <c r="AQ283" s="30" t="str">
        <f t="shared" si="105"/>
        <v>ITM_E</v>
      </c>
      <c r="AR283" s="113" t="s">
        <v>356</v>
      </c>
      <c r="AS283" s="114" t="s">
        <v>205</v>
      </c>
      <c r="AT283" s="116" t="s">
        <v>147</v>
      </c>
      <c r="AW283" s="14" t="str">
        <f t="shared" si="108"/>
        <v>{25</v>
      </c>
      <c r="AX283" s="196" t="str" cm="1">
        <f t="array" ref="AX283">SUBSTITUTE(SUBSTITUTE(_xlfn.SWITCH(AM283,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AM283), ".lo", ),"MNU_", "-MNU_")</f>
        <v>ITM_cos</v>
      </c>
      <c r="AY283" s="196" t="str" cm="1">
        <f t="array" ref="AY283">SUBSTITUTE(SUBSTITUTE(_xlfn.SWITCH(AN283,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AN283), ".lo", ),"MNU_", "-MNU_")</f>
        <v>ITM_arccos</v>
      </c>
      <c r="AZ283" s="196" t="str" cm="1">
        <f t="array" ref="AZ283">SUBSTITUTE(SUBSTITUTE(_xlfn.SWITCH(AO283,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AO283), ".lo", ),"MNU_", "-MNU_")</f>
        <v>ITM_toREC2</v>
      </c>
      <c r="BA283" s="215" t="str" cm="1">
        <f t="array" ref="BA283">SUBSTITUTE(SUBSTITUTE(_xlfn.SWITCH(AP283,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AP283), ".lo", ),"MNU_", "-MNU_")</f>
        <v>ITM_NULL</v>
      </c>
      <c r="BB283" s="196" t="str" cm="1">
        <f t="array" ref="BB283">SUBSTITUTE(SUBSTITUTE(_xlfn.SWITCH(AQ283,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AQ283), ".lo", ),"MNU_", "-MNU_")</f>
        <v>ITM_E</v>
      </c>
      <c r="BC283" s="196" t="str" cm="1">
        <f t="array" ref="BC283">SUBSTITUTE(SUBSTITUTE(_xlfn.SWITCH(AR283,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AR283), ".lo", ),"MNU_", "-MNU_")</f>
        <v>ITM_e</v>
      </c>
      <c r="BD283" s="196" t="str" cm="1">
        <f t="array" ref="BD283">SUBSTITUTE(SUBSTITUTE(_xlfn.SWITCH(AS283,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AS283), ".lo", ),"MNU_", "-MNU_")</f>
        <v>ITM_COS_SIGN</v>
      </c>
      <c r="BE283" s="196" t="str" cm="1">
        <f t="array" ref="BE283">SUBSTITUTE(SUBSTITUTE(_xlfn.SWITCH(AT283,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AT283), ".lo", ),"MNU_", "-MNU_")</f>
        <v>ITM_NULL</v>
      </c>
      <c r="BG283" s="82"/>
      <c r="BI283" s="13" t="str">
        <f t="shared" si="106"/>
        <v xml:space="preserve">  {25,                  ITM_cos,              ITM_arccos,           ITM_toREC2,           ITM_NULL,             ITM_E,                ITM_e,                ITM_COS_SIGN,         ITM_NULL            },</v>
      </c>
    </row>
    <row r="284" spans="24:61" ht="21">
      <c r="X284" s="180" t="str">
        <f t="shared" si="97"/>
        <v>D47</v>
      </c>
      <c r="Y284" s="181">
        <v>2</v>
      </c>
      <c r="Z284" s="181">
        <v>6</v>
      </c>
      <c r="AA284" s="183" t="str">
        <f t="shared" si="96"/>
        <v>D47.26</v>
      </c>
      <c r="AB284" s="187" t="s">
        <v>12</v>
      </c>
      <c r="AC284" s="188" t="s">
        <v>71</v>
      </c>
      <c r="AD284" s="189" t="s">
        <v>134</v>
      </c>
      <c r="AE284" s="3"/>
      <c r="AF284" s="54" t="s">
        <v>38</v>
      </c>
      <c r="AG284" s="85" t="b">
        <f t="shared" si="107"/>
        <v>1</v>
      </c>
      <c r="AH284" s="91" t="str">
        <f t="shared" si="98"/>
        <v>f</v>
      </c>
      <c r="AI284" s="92" t="str">
        <f t="shared" si="99"/>
        <v>TAN</v>
      </c>
      <c r="AJ284" s="93" t="str">
        <f t="shared" si="100"/>
        <v xml:space="preserve"> </v>
      </c>
      <c r="AK284" s="6"/>
      <c r="AL284" s="8" t="str">
        <f t="shared" si="101"/>
        <v>{26</v>
      </c>
      <c r="AM284" s="29" t="str">
        <f t="shared" si="102"/>
        <v>ITM_tan</v>
      </c>
      <c r="AN284" s="29" t="str">
        <f t="shared" si="103"/>
        <v>ITM_arctan</v>
      </c>
      <c r="AO284" s="29" t="str">
        <f t="shared" si="104"/>
        <v>ITM_toPOL2</v>
      </c>
      <c r="AP284" s="48" t="str">
        <f>IF(NOT(ISNA(MATCH(AM284,Lookups!E:E,))),VLOOKUP(AM284,Lookups!E:F,2,0),
IF(NOT(ISNA(MATCH(AN284,Lookups!E:E,))),VLOOKUP(AN284,Lookups!E:F,2,0),
IF(NOT(ISNA(MATCH(AO284,Lookups!E:E,))),VLOOKUP(AO284,Lookups!E:F,2,0),"ITM_NULL")))</f>
        <v>ITM_NULL</v>
      </c>
      <c r="AQ284" s="30" t="str">
        <f t="shared" si="105"/>
        <v>ITM_F</v>
      </c>
      <c r="AR284" s="113" t="s">
        <v>357</v>
      </c>
      <c r="AS284" s="114" t="s">
        <v>211</v>
      </c>
      <c r="AT284" s="116" t="s">
        <v>147</v>
      </c>
      <c r="AW284" s="14" t="str">
        <f t="shared" si="108"/>
        <v>{26</v>
      </c>
      <c r="AX284" s="196" t="str" cm="1">
        <f t="array" ref="AX284">SUBSTITUTE(SUBSTITUTE(_xlfn.SWITCH(AM284,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AM284), ".lo", ),"MNU_", "-MNU_")</f>
        <v>ITM_tan</v>
      </c>
      <c r="AY284" s="196" t="str" cm="1">
        <f t="array" ref="AY284">SUBSTITUTE(SUBSTITUTE(_xlfn.SWITCH(AN284,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AN284), ".lo", ),"MNU_", "-MNU_")</f>
        <v>ITM_arctan</v>
      </c>
      <c r="AZ284" s="196" t="str" cm="1">
        <f t="array" ref="AZ284">SUBSTITUTE(SUBSTITUTE(_xlfn.SWITCH(AO284,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AO284), ".lo", ),"MNU_", "-MNU_")</f>
        <v>ITM_toPOL2</v>
      </c>
      <c r="BA284" s="215" t="str" cm="1">
        <f t="array" ref="BA284">SUBSTITUTE(SUBSTITUTE(_xlfn.SWITCH(AP284,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AP284), ".lo", ),"MNU_", "-MNU_")</f>
        <v>ITM_NULL</v>
      </c>
      <c r="BB284" s="196" t="str" cm="1">
        <f t="array" ref="BB284">SUBSTITUTE(SUBSTITUTE(_xlfn.SWITCH(AQ284,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AQ284), ".lo", ),"MNU_", "-MNU_")</f>
        <v>ITM_F</v>
      </c>
      <c r="BC284" s="196" t="str" cm="1">
        <f t="array" ref="BC284">SUBSTITUTE(SUBSTITUTE(_xlfn.SWITCH(AR284,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AR284), ".lo", ),"MNU_", "-MNU_")</f>
        <v>ITM_f</v>
      </c>
      <c r="BD284" s="196" t="str" cm="1">
        <f t="array" ref="BD284">SUBSTITUTE(SUBSTITUTE(_xlfn.SWITCH(AS284,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AS284), ".lo", ),"MNU_", "-MNU_")</f>
        <v>ITM_TAN_SIGN</v>
      </c>
      <c r="BE284" s="196" t="str" cm="1">
        <f t="array" ref="BE284">SUBSTITUTE(SUBSTITUTE(_xlfn.SWITCH(AT284,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AT284), ".lo", ),"MNU_", "-MNU_")</f>
        <v>ITM_NULL</v>
      </c>
      <c r="BG284" s="82"/>
      <c r="BI284" s="13" t="str">
        <f t="shared" si="106"/>
        <v xml:space="preserve">  {26,                  ITM_tan,              ITM_arctan,           ITM_toPOL2,           ITM_NULL,             ITM_F,                ITM_f,                ITM_TAN_SIGN,         ITM_NULL            },</v>
      </c>
    </row>
    <row r="285" spans="24:61" ht="21">
      <c r="X285" s="180" t="str">
        <f t="shared" si="97"/>
        <v>D47</v>
      </c>
      <c r="Y285" s="177">
        <v>3</v>
      </c>
      <c r="Z285" s="177">
        <v>1</v>
      </c>
      <c r="AA285" s="183" t="str">
        <f t="shared" si="96"/>
        <v>D47.31</v>
      </c>
      <c r="AB285" s="187" t="s">
        <v>7</v>
      </c>
      <c r="AC285" s="188" t="s">
        <v>135</v>
      </c>
      <c r="AD285" s="189" t="s">
        <v>63</v>
      </c>
      <c r="AE285" s="3"/>
      <c r="AF285" s="54" t="s">
        <v>39</v>
      </c>
      <c r="AG285" s="85" t="b">
        <f t="shared" si="107"/>
        <v>1</v>
      </c>
      <c r="AH285" s="91" t="str">
        <f t="shared" si="98"/>
        <v>g</v>
      </c>
      <c r="AI285" s="92" t="str">
        <f t="shared" si="99"/>
        <v xml:space="preserve"> </v>
      </c>
      <c r="AJ285" s="93" t="str">
        <f t="shared" si="100"/>
        <v xml:space="preserve"> </v>
      </c>
      <c r="AK285" s="6"/>
      <c r="AL285" s="8" t="str">
        <f t="shared" si="101"/>
        <v>{31</v>
      </c>
      <c r="AM285" s="29" t="str">
        <f t="shared" si="102"/>
        <v>ITM_STO</v>
      </c>
      <c r="AN285" s="29" t="str">
        <f t="shared" si="103"/>
        <v>ITM_RI</v>
      </c>
      <c r="AO285" s="29" t="str">
        <f t="shared" si="104"/>
        <v>ITM_PC</v>
      </c>
      <c r="AP285" s="48" t="str">
        <f>IF(NOT(ISNA(MATCH(AM285,Lookups!E:E,))),VLOOKUP(AM285,Lookups!E:F,2,0),
IF(NOT(ISNA(MATCH(AN285,Lookups!E:E,))),VLOOKUP(AN285,Lookups!E:F,2,0),
IF(NOT(ISNA(MATCH(AO285,Lookups!E:E,))),VLOOKUP(AO285,Lookups!E:F,2,0),"ITM_NULL")))</f>
        <v>ITM_NULL</v>
      </c>
      <c r="AQ285" s="30" t="str">
        <f t="shared" si="105"/>
        <v>ITM_G</v>
      </c>
      <c r="AR285" s="113" t="s">
        <v>358</v>
      </c>
      <c r="AS285" s="121" t="s">
        <v>147</v>
      </c>
      <c r="AT285" s="116" t="s">
        <v>147</v>
      </c>
      <c r="AW285" s="14" t="str">
        <f t="shared" si="108"/>
        <v>{31</v>
      </c>
      <c r="AX285" s="196" t="str" cm="1">
        <f t="array" ref="AX285">SUBSTITUTE(SUBSTITUTE(_xlfn.SWITCH(AM285,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AM285), ".lo", ),"MNU_", "-MNU_")</f>
        <v>ITM_STO</v>
      </c>
      <c r="AY285" s="196" t="str" cm="1">
        <f t="array" ref="AY285">SUBSTITUTE(SUBSTITUTE(_xlfn.SWITCH(AN285,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AN285), ".lo", ),"MNU_", "-MNU_")</f>
        <v>ITM_RI</v>
      </c>
      <c r="AZ285" s="196" t="str" cm="1">
        <f t="array" ref="AZ285">SUBSTITUTE(SUBSTITUTE(_xlfn.SWITCH(AO285,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AO285), ".lo", ),"MNU_", "-MNU_")</f>
        <v>ITM_PC</v>
      </c>
      <c r="BA285" s="215" t="str" cm="1">
        <f t="array" ref="BA285">SUBSTITUTE(SUBSTITUTE(_xlfn.SWITCH(AP285,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AP285), ".lo", ),"MNU_", "-MNU_")</f>
        <v>ITM_NULL</v>
      </c>
      <c r="BB285" s="196" t="str" cm="1">
        <f t="array" ref="BB285">SUBSTITUTE(SUBSTITUTE(_xlfn.SWITCH(AQ285,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AQ285), ".lo", ),"MNU_", "-MNU_")</f>
        <v>ITM_G</v>
      </c>
      <c r="BC285" s="196" t="str" cm="1">
        <f t="array" ref="BC285">SUBSTITUTE(SUBSTITUTE(_xlfn.SWITCH(AR285,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AR285), ".lo", ),"MNU_", "-MNU_")</f>
        <v>ITM_g</v>
      </c>
      <c r="BD285" s="196" t="str" cm="1">
        <f t="array" ref="BD285">SUBSTITUTE(SUBSTITUTE(_xlfn.SWITCH(AS285,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AS285), ".lo", ),"MNU_", "-MNU_")</f>
        <v>ITM_NULL</v>
      </c>
      <c r="BE285" s="196" t="str" cm="1">
        <f t="array" ref="BE285">SUBSTITUTE(SUBSTITUTE(_xlfn.SWITCH(AT285,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AT285), ".lo", ),"MNU_", "-MNU_")</f>
        <v>ITM_NULL</v>
      </c>
      <c r="BG285" s="82"/>
      <c r="BI285" s="13" t="str">
        <f t="shared" si="106"/>
        <v xml:space="preserve">  {31,                  ITM_STO,              ITM_RI,               ITM_PC,               ITM_NULL,             ITM_G,                ITM_g,                ITM_NULL,             ITM_NULL            },</v>
      </c>
    </row>
    <row r="286" spans="24:61" ht="21">
      <c r="X286" s="180" t="str">
        <f t="shared" si="97"/>
        <v>D47</v>
      </c>
      <c r="Y286" s="181">
        <v>3</v>
      </c>
      <c r="Z286" s="181">
        <v>2</v>
      </c>
      <c r="AA286" s="183" t="str">
        <f t="shared" si="96"/>
        <v>D47.32</v>
      </c>
      <c r="AB286" s="187" t="s">
        <v>8</v>
      </c>
      <c r="AC286" s="188" t="s">
        <v>61</v>
      </c>
      <c r="AD286" s="189" t="s">
        <v>62</v>
      </c>
      <c r="AE286" s="3"/>
      <c r="AF286" s="54" t="s">
        <v>40</v>
      </c>
      <c r="AG286" s="85" t="b">
        <f t="shared" si="107"/>
        <v>1</v>
      </c>
      <c r="AH286" s="91" t="str">
        <f t="shared" si="98"/>
        <v>h</v>
      </c>
      <c r="AI286" s="92" t="str">
        <f t="shared" si="99"/>
        <v>|</v>
      </c>
      <c r="AJ286" s="93" t="str">
        <f t="shared" si="100"/>
        <v>#16</v>
      </c>
      <c r="AK286" s="6"/>
      <c r="AL286" s="8" t="str">
        <f t="shared" si="101"/>
        <v>{32</v>
      </c>
      <c r="AM286" s="29" t="str">
        <f t="shared" si="102"/>
        <v>ITM_RCL</v>
      </c>
      <c r="AN286" s="29" t="str">
        <f t="shared" si="103"/>
        <v>ITM_MAGNITUDE</v>
      </c>
      <c r="AO286" s="66" t="str">
        <f t="shared" si="104"/>
        <v>ITM_ARG</v>
      </c>
      <c r="AP286" s="48" t="str">
        <f>IF(NOT(ISNA(MATCH(AM286,Lookups!E:E,))),VLOOKUP(AM286,Lookups!E:F,2,0),
IF(NOT(ISNA(MATCH(AN286,Lookups!E:E,))),VLOOKUP(AN286,Lookups!E:F,2,0),
IF(NOT(ISNA(MATCH(AO286,Lookups!E:E,))),VLOOKUP(AO286,Lookups!E:F,2,0),"ITM_NULL")))</f>
        <v>ITM_NULL</v>
      </c>
      <c r="AQ286" s="30" t="str">
        <f t="shared" si="105"/>
        <v>ITM_H</v>
      </c>
      <c r="AR286" s="113" t="s">
        <v>359</v>
      </c>
      <c r="AS286" s="118" t="s">
        <v>183</v>
      </c>
      <c r="AT286" s="116" t="s">
        <v>189</v>
      </c>
      <c r="AW286" s="14" t="str">
        <f t="shared" si="108"/>
        <v>{32</v>
      </c>
      <c r="AX286" s="196" t="str" cm="1">
        <f t="array" ref="AX286">SUBSTITUTE(SUBSTITUTE(_xlfn.SWITCH(AM286,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AM286), ".lo", ),"MNU_", "-MNU_")</f>
        <v>ITM_RCL</v>
      </c>
      <c r="AY286" s="196" t="str" cm="1">
        <f t="array" ref="AY286">SUBSTITUTE(SUBSTITUTE(_xlfn.SWITCH(AN286,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AN286), ".lo", ),"MNU_", "-MNU_")</f>
        <v>ITM_MAGNITUDE</v>
      </c>
      <c r="AZ286" s="196" t="str" cm="1">
        <f t="array" ref="AZ286">SUBSTITUTE(SUBSTITUTE(_xlfn.SWITCH(AO286,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AO286), ".lo", ),"MNU_", "-MNU_")</f>
        <v>ITM_ARG</v>
      </c>
      <c r="BA286" s="215" t="str" cm="1">
        <f t="array" ref="BA286">SUBSTITUTE(SUBSTITUTE(_xlfn.SWITCH(AP286,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AP286), ".lo", ),"MNU_", "-MNU_")</f>
        <v>ITM_NULL</v>
      </c>
      <c r="BB286" s="196" t="str" cm="1">
        <f t="array" ref="BB286">SUBSTITUTE(SUBSTITUTE(_xlfn.SWITCH(AQ286,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AQ286), ".lo", ),"MNU_", "-MNU_")</f>
        <v>ITM_H</v>
      </c>
      <c r="BC286" s="196" t="str" cm="1">
        <f t="array" ref="BC286">SUBSTITUTE(SUBSTITUTE(_xlfn.SWITCH(AR286,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AR286), ".lo", ),"MNU_", "-MNU_")</f>
        <v>ITM_h</v>
      </c>
      <c r="BD286" s="196" t="str" cm="1">
        <f t="array" ref="BD286">SUBSTITUTE(SUBSTITUTE(_xlfn.SWITCH(AS286,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AS286), ".lo", ),"MNU_", "-MNU_")</f>
        <v>ITM_VERTICAL_BAR</v>
      </c>
      <c r="BE286" s="196" t="str" cm="1">
        <f t="array" ref="BE286">SUBSTITUTE(SUBSTITUTE(_xlfn.SWITCH(AT286,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AT286), ".lo", ),"MNU_", "-MNU_")</f>
        <v>ITM_HEX</v>
      </c>
      <c r="BG286" s="82"/>
      <c r="BI286" s="13" t="str">
        <f t="shared" si="106"/>
        <v xml:space="preserve">  {32,                  ITM_RCL,              ITM_MAGNITUDE,        ITM_ARG,              ITM_NULL,             ITM_H,                ITM_h,                ITM_VERTICAL_BAR,     ITM_HEX             },</v>
      </c>
    </row>
    <row r="287" spans="24:61" ht="21">
      <c r="X287" s="180" t="str">
        <f t="shared" si="97"/>
        <v>D47</v>
      </c>
      <c r="Y287" s="181">
        <v>3</v>
      </c>
      <c r="Z287" s="181">
        <v>3</v>
      </c>
      <c r="AA287" s="183" t="str">
        <f t="shared" si="96"/>
        <v>D47.33</v>
      </c>
      <c r="AB287" s="187" t="s">
        <v>9</v>
      </c>
      <c r="AC287" s="188" t="s">
        <v>66</v>
      </c>
      <c r="AD287" s="189" t="s">
        <v>102</v>
      </c>
      <c r="AE287" s="3"/>
      <c r="AF287" s="54" t="s">
        <v>41</v>
      </c>
      <c r="AG287" s="85" t="b">
        <f t="shared" si="107"/>
        <v>1</v>
      </c>
      <c r="AH287" s="91" t="str">
        <f t="shared" si="98"/>
        <v>i</v>
      </c>
      <c r="AI287" s="92" t="str">
        <f t="shared" si="99"/>
        <v xml:space="preserve"> </v>
      </c>
      <c r="AJ287" s="93" t="str">
        <f t="shared" si="100"/>
        <v>Reg I</v>
      </c>
      <c r="AK287" s="6"/>
      <c r="AL287" s="8" t="str">
        <f t="shared" si="101"/>
        <v>{33</v>
      </c>
      <c r="AM287" s="29" t="str">
        <f t="shared" si="102"/>
        <v>ITM_Rdown</v>
      </c>
      <c r="AN287" s="29" t="str">
        <f t="shared" si="103"/>
        <v>ITM_XTHROOT</v>
      </c>
      <c r="AO287" s="29" t="str">
        <f t="shared" si="104"/>
        <v>ITM_Rup</v>
      </c>
      <c r="AP287" s="48" t="str">
        <f>IF(NOT(ISNA(MATCH(AM287,Lookups!E:E,))),VLOOKUP(AM287,Lookups!E:F,2,0),
IF(NOT(ISNA(MATCH(AN287,Lookups!E:E,))),VLOOKUP(AN287,Lookups!E:F,2,0),
IF(NOT(ISNA(MATCH(AO287,Lookups!E:E,))),VLOOKUP(AO287,Lookups!E:F,2,0),"ITM_NULL")))</f>
        <v>ITM_NULL</v>
      </c>
      <c r="AQ287" s="30" t="str">
        <f t="shared" si="105"/>
        <v>ITM_I</v>
      </c>
      <c r="AR287" s="113" t="s">
        <v>360</v>
      </c>
      <c r="AS287" s="121" t="s">
        <v>147</v>
      </c>
      <c r="AT287" s="115" t="s">
        <v>194</v>
      </c>
      <c r="AW287" s="14" t="str">
        <f t="shared" si="108"/>
        <v>{33</v>
      </c>
      <c r="AX287" s="196" t="str" cm="1">
        <f t="array" ref="AX287">SUBSTITUTE(SUBSTITUTE(_xlfn.SWITCH(AM287,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AM287), ".lo", ),"MNU_", "-MNU_")</f>
        <v>ITM_Rdown</v>
      </c>
      <c r="AY287" s="196" t="str" cm="1">
        <f t="array" ref="AY287">SUBSTITUTE(SUBSTITUTE(_xlfn.SWITCH(AN287,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AN287), ".lo", ),"MNU_", "-MNU_")</f>
        <v>ITM_XTHROOT</v>
      </c>
      <c r="AZ287" s="196" t="str" cm="1">
        <f t="array" ref="AZ287">SUBSTITUTE(SUBSTITUTE(_xlfn.SWITCH(AO287,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AO287), ".lo", ),"MNU_", "-MNU_")</f>
        <v>ITM_Rup</v>
      </c>
      <c r="BA287" s="215" t="str" cm="1">
        <f t="array" ref="BA287">SUBSTITUTE(SUBSTITUTE(_xlfn.SWITCH(AP287,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AP287), ".lo", ),"MNU_", "-MNU_")</f>
        <v>ITM_NULL</v>
      </c>
      <c r="BB287" s="196" t="str" cm="1">
        <f t="array" ref="BB287">SUBSTITUTE(SUBSTITUTE(_xlfn.SWITCH(AQ287,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AQ287), ".lo", ),"MNU_", "-MNU_")</f>
        <v>ITM_I</v>
      </c>
      <c r="BC287" s="196" t="str" cm="1">
        <f t="array" ref="BC287">SUBSTITUTE(SUBSTITUTE(_xlfn.SWITCH(AR287,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AR287), ".lo", ),"MNU_", "-MNU_")</f>
        <v>ITM_i</v>
      </c>
      <c r="BD287" s="196" t="str" cm="1">
        <f t="array" ref="BD287">SUBSTITUTE(SUBSTITUTE(_xlfn.SWITCH(AS287,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AS287), ".lo", ),"MNU_", "-MNU_")</f>
        <v>ITM_NULL</v>
      </c>
      <c r="BE287" s="196" t="str" cm="1">
        <f t="array" ref="BE287">SUBSTITUTE(SUBSTITUTE(_xlfn.SWITCH(AT287,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AT287), ".lo", ),"MNU_", "-MNU_")</f>
        <v>ITM_REG_I</v>
      </c>
      <c r="BG287" s="82"/>
      <c r="BI287" s="13" t="str">
        <f t="shared" si="106"/>
        <v xml:space="preserve">  {33,                  ITM_Rdown,            ITM_XTHROOT,          ITM_Rup,              ITM_NULL,             ITM_I,                ITM_i,                ITM_NULL,             ITM_REG_I           },</v>
      </c>
    </row>
    <row r="288" spans="24:61" ht="21">
      <c r="X288" s="180" t="str">
        <f t="shared" si="97"/>
        <v>D47</v>
      </c>
      <c r="Y288" s="181">
        <v>3</v>
      </c>
      <c r="Z288" s="181">
        <v>4</v>
      </c>
      <c r="AA288" s="183" t="str">
        <f t="shared" si="96"/>
        <v>D47.34</v>
      </c>
      <c r="AB288" s="187" t="s">
        <v>2</v>
      </c>
      <c r="AC288" s="188" t="s">
        <v>25</v>
      </c>
      <c r="AD288" s="189" t="s">
        <v>65</v>
      </c>
      <c r="AE288" s="3"/>
      <c r="AF288" s="54" t="s">
        <v>42</v>
      </c>
      <c r="AG288" s="85" t="b">
        <f t="shared" si="107"/>
        <v>1</v>
      </c>
      <c r="AH288" s="91" t="str">
        <f t="shared" si="98"/>
        <v>j</v>
      </c>
      <c r="AI288" s="92" t="str">
        <f t="shared" si="99"/>
        <v>^</v>
      </c>
      <c r="AJ288" s="93" t="str">
        <f t="shared" si="100"/>
        <v>Reg J</v>
      </c>
      <c r="AK288" s="6"/>
      <c r="AL288" s="8" t="str">
        <f t="shared" si="101"/>
        <v>{34</v>
      </c>
      <c r="AM288" s="29" t="str">
        <f t="shared" si="102"/>
        <v>ITM_1ONX</v>
      </c>
      <c r="AN288" s="29" t="str">
        <f t="shared" si="103"/>
        <v>ITM_YX</v>
      </c>
      <c r="AO288" s="29" t="str">
        <f t="shared" si="104"/>
        <v>ITM_CONSTpi</v>
      </c>
      <c r="AP288" s="48" t="str">
        <f>IF(NOT(ISNA(MATCH(AM288,Lookups!E:E,))),VLOOKUP(AM288,Lookups!E:F,2,0),
IF(NOT(ISNA(MATCH(AN288,Lookups!E:E,))),VLOOKUP(AN288,Lookups!E:F,2,0),
IF(NOT(ISNA(MATCH(AO288,Lookups!E:E,))),VLOOKUP(AO288,Lookups!E:F,2,0),"ITM_NULL")))</f>
        <v>ITM_NULL</v>
      </c>
      <c r="AQ288" s="30" t="str">
        <f t="shared" si="105"/>
        <v>ITM_J</v>
      </c>
      <c r="AR288" s="113" t="s">
        <v>361</v>
      </c>
      <c r="AS288" s="121" t="s">
        <v>156</v>
      </c>
      <c r="AT288" s="115" t="s">
        <v>200</v>
      </c>
      <c r="AW288" s="14" t="str">
        <f t="shared" si="108"/>
        <v>{34</v>
      </c>
      <c r="AX288" s="196" t="str" cm="1">
        <f t="array" ref="AX288">SUBSTITUTE(SUBSTITUTE(_xlfn.SWITCH(AM288,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AM288), ".lo", ),"MNU_", "-MNU_")</f>
        <v>ITM_1ONX</v>
      </c>
      <c r="AY288" s="196" t="str" cm="1">
        <f t="array" ref="AY288">SUBSTITUTE(SUBSTITUTE(_xlfn.SWITCH(AN288,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AN288), ".lo", ),"MNU_", "-MNU_")</f>
        <v>ITM_YX</v>
      </c>
      <c r="AZ288" s="196" t="str" cm="1">
        <f t="array" ref="AZ288">SUBSTITUTE(SUBSTITUTE(_xlfn.SWITCH(AO288,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AO288), ".lo", ),"MNU_", "-MNU_")</f>
        <v>ITM_CONSTpi</v>
      </c>
      <c r="BA288" s="215" t="str" cm="1">
        <f t="array" ref="BA288">SUBSTITUTE(SUBSTITUTE(_xlfn.SWITCH(AP288,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AP288), ".lo", ),"MNU_", "-MNU_")</f>
        <v>ITM_NULL</v>
      </c>
      <c r="BB288" s="196" t="str" cm="1">
        <f t="array" ref="BB288">SUBSTITUTE(SUBSTITUTE(_xlfn.SWITCH(AQ288,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AQ288), ".lo", ),"MNU_", "-MNU_")</f>
        <v>ITM_J</v>
      </c>
      <c r="BC288" s="196" t="str" cm="1">
        <f t="array" ref="BC288">SUBSTITUTE(SUBSTITUTE(_xlfn.SWITCH(AR288,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AR288), ".lo", ),"MNU_", "-MNU_")</f>
        <v>ITM_j</v>
      </c>
      <c r="BD288" s="196" t="str" cm="1">
        <f t="array" ref="BD288">SUBSTITUTE(SUBSTITUTE(_xlfn.SWITCH(AS288,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AS288), ".lo", ),"MNU_", "-MNU_")</f>
        <v>ITM_CIRCUMFLEX</v>
      </c>
      <c r="BE288" s="196" t="str" cm="1">
        <f t="array" ref="BE288">SUBSTITUTE(SUBSTITUTE(_xlfn.SWITCH(AT288,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AT288), ".lo", ),"MNU_", "-MNU_")</f>
        <v>ITM_REG_J</v>
      </c>
      <c r="BG288" s="82"/>
      <c r="BI288" s="13" t="str">
        <f t="shared" si="106"/>
        <v xml:space="preserve">  {34,                  ITM_1ONX,             ITM_YX,               ITM_CONSTpi,          ITM_NULL,             ITM_J,                ITM_j,                ITM_CIRCUMFLEX,       ITM_REG_J           },</v>
      </c>
    </row>
    <row r="289" spans="24:61" ht="21">
      <c r="X289" s="180" t="str">
        <f t="shared" si="97"/>
        <v>D47</v>
      </c>
      <c r="Y289" s="181">
        <v>3</v>
      </c>
      <c r="Z289" s="181">
        <v>5</v>
      </c>
      <c r="AA289" s="183" t="str">
        <f t="shared" si="96"/>
        <v>D47.35</v>
      </c>
      <c r="AB289" s="160" t="s">
        <v>292</v>
      </c>
      <c r="AC289" s="190" t="s">
        <v>130</v>
      </c>
      <c r="AD289" s="190" t="s">
        <v>130</v>
      </c>
      <c r="AE289" s="3"/>
      <c r="AF289" s="169" t="s">
        <v>292</v>
      </c>
      <c r="AG289" s="85" t="b">
        <f t="shared" si="107"/>
        <v>0</v>
      </c>
      <c r="AH289" s="91" t="str">
        <f t="shared" si="98"/>
        <v xml:space="preserve"> </v>
      </c>
      <c r="AI289" s="92" t="str">
        <f t="shared" si="99"/>
        <v xml:space="preserve"> </v>
      </c>
      <c r="AJ289" s="93" t="str">
        <f t="shared" si="100"/>
        <v xml:space="preserve"> f </v>
      </c>
      <c r="AK289" s="6"/>
      <c r="AL289" s="8" t="str">
        <f t="shared" si="101"/>
        <v>{35</v>
      </c>
      <c r="AM289" s="29" t="str">
        <f t="shared" si="102"/>
        <v>ITM_SHIFTf</v>
      </c>
      <c r="AN289" s="29" t="str">
        <f t="shared" si="103"/>
        <v>ITM_NULL</v>
      </c>
      <c r="AO289" s="29" t="str">
        <f t="shared" si="104"/>
        <v>ITM_NULL</v>
      </c>
      <c r="AP289" s="48" t="str">
        <f>IF(NOT(ISNA(MATCH(AM289,Lookups!E:E,))),VLOOKUP(AM289,Lookups!E:F,2,0),
IF(NOT(ISNA(MATCH(AN289,Lookups!E:E,))),VLOOKUP(AN289,Lookups!E:F,2,0),
IF(NOT(ISNA(MATCH(AO289,Lookups!E:E,))),VLOOKUP(AO289,Lookups!E:F,2,0),"ITM_NULL")))</f>
        <v>ITM_SHIFTf</v>
      </c>
      <c r="AQ289" s="30" t="str">
        <f t="shared" si="105"/>
        <v>ITM_SHIFTf</v>
      </c>
      <c r="AR289" s="120" t="s">
        <v>147</v>
      </c>
      <c r="AS289" s="121" t="s">
        <v>147</v>
      </c>
      <c r="AT289" s="117" t="s">
        <v>287</v>
      </c>
      <c r="AW289" s="14" t="str">
        <f t="shared" si="108"/>
        <v>{35</v>
      </c>
      <c r="AX289" s="196" t="str" cm="1">
        <f t="array" ref="AX289">SUBSTITUTE(SUBSTITUTE(_xlfn.SWITCH(AM289,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AM289), ".lo", ),"MNU_", "-MNU_")</f>
        <v>ITM_SHIFTf</v>
      </c>
      <c r="AY289" s="196" t="str" cm="1">
        <f t="array" ref="AY289">SUBSTITUTE(SUBSTITUTE(_xlfn.SWITCH(AN289,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AN289), ".lo", ),"MNU_", "-MNU_")</f>
        <v>ITM_NULL</v>
      </c>
      <c r="AZ289" s="196" t="str" cm="1">
        <f t="array" ref="AZ289">SUBSTITUTE(SUBSTITUTE(_xlfn.SWITCH(AO289,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AO289), ".lo", ),"MNU_", "-MNU_")</f>
        <v>ITM_NULL</v>
      </c>
      <c r="BA289" s="215" t="str" cm="1">
        <f t="array" ref="BA289">SUBSTITUTE(SUBSTITUTE(_xlfn.SWITCH(AP289,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AP289), ".lo", ),"MNU_", "-MNU_")</f>
        <v>ITM_SHIFTf</v>
      </c>
      <c r="BB289" s="196" t="str" cm="1">
        <f t="array" ref="BB289">SUBSTITUTE(SUBSTITUTE(_xlfn.SWITCH(AQ289,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AQ289), ".lo", ),"MNU_", "-MNU_")</f>
        <v>ITM_SHIFTf</v>
      </c>
      <c r="BC289" s="196" t="str" cm="1">
        <f t="array" ref="BC289">SUBSTITUTE(SUBSTITUTE(_xlfn.SWITCH(AR289,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AR289), ".lo", ),"MNU_", "-MNU_")</f>
        <v>ITM_NULL</v>
      </c>
      <c r="BD289" s="196" t="str" cm="1">
        <f t="array" ref="BD289">SUBSTITUTE(SUBSTITUTE(_xlfn.SWITCH(AS289,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AS289), ".lo", ),"MNU_", "-MNU_")</f>
        <v>ITM_NULL</v>
      </c>
      <c r="BE289" s="196" t="str" cm="1">
        <f t="array" ref="BE289">SUBSTITUTE(SUBSTITUTE(_xlfn.SWITCH(AT289,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AT289), ".lo", ),"MNU_", "-MNU_")</f>
        <v>ITM_SHIFTf</v>
      </c>
      <c r="BG289" s="82"/>
      <c r="BI289" s="13" t="str">
        <f t="shared" si="106"/>
        <v xml:space="preserve">  {35,                  ITM_SHIFTf,           ITM_NULL,             ITM_NULL,             ITM_SHIFTf,           ITM_SHIFTf,           ITM_NULL,             ITM_NULL,             ITM_SHIFTf          },</v>
      </c>
    </row>
    <row r="290" spans="24:61" ht="21">
      <c r="X290" s="180" t="str">
        <f t="shared" si="97"/>
        <v>D47</v>
      </c>
      <c r="Y290" s="181">
        <v>3</v>
      </c>
      <c r="Z290" s="181">
        <v>6</v>
      </c>
      <c r="AA290" s="183" t="str">
        <f t="shared" si="96"/>
        <v>D47.36</v>
      </c>
      <c r="AB290" s="160" t="s">
        <v>293</v>
      </c>
      <c r="AC290" s="190" t="s">
        <v>130</v>
      </c>
      <c r="AD290" s="190" t="s">
        <v>130</v>
      </c>
      <c r="AE290" s="3"/>
      <c r="AF290" s="160" t="s">
        <v>293</v>
      </c>
      <c r="AG290" s="85" t="b">
        <f t="shared" si="107"/>
        <v>0</v>
      </c>
      <c r="AH290" s="91" t="str">
        <f t="shared" si="98"/>
        <v xml:space="preserve"> </v>
      </c>
      <c r="AI290" s="92" t="str">
        <f t="shared" si="99"/>
        <v xml:space="preserve"> </v>
      </c>
      <c r="AJ290" s="93" t="str">
        <f t="shared" si="100"/>
        <v xml:space="preserve"> g </v>
      </c>
      <c r="AK290" s="6"/>
      <c r="AL290" s="8" t="str">
        <f t="shared" si="101"/>
        <v>{36</v>
      </c>
      <c r="AM290" s="29" t="str">
        <f t="shared" si="102"/>
        <v>ITM_SHIFTg</v>
      </c>
      <c r="AN290" s="29" t="str">
        <f t="shared" si="103"/>
        <v>ITM_NULL</v>
      </c>
      <c r="AO290" s="29" t="str">
        <f t="shared" si="104"/>
        <v>ITM_NULL</v>
      </c>
      <c r="AP290" s="48" t="str">
        <f>IF(NOT(ISNA(MATCH(AM290,Lookups!E:E,))),VLOOKUP(AM290,Lookups!E:F,2,0),
IF(NOT(ISNA(MATCH(AN290,Lookups!E:E,))),VLOOKUP(AN290,Lookups!E:F,2,0),
IF(NOT(ISNA(MATCH(AO290,Lookups!E:E,))),VLOOKUP(AO290,Lookups!E:F,2,0),"ITM_NULL")))</f>
        <v>ITM_SHIFTg</v>
      </c>
      <c r="AQ290" s="30" t="str">
        <f t="shared" si="105"/>
        <v>ITM_SHIFTg</v>
      </c>
      <c r="AR290" s="120" t="s">
        <v>147</v>
      </c>
      <c r="AS290" s="121" t="s">
        <v>147</v>
      </c>
      <c r="AT290" s="117" t="s">
        <v>288</v>
      </c>
      <c r="AW290" s="14" t="str">
        <f t="shared" si="108"/>
        <v>{36</v>
      </c>
      <c r="AX290" s="196" t="str" cm="1">
        <f t="array" ref="AX290">SUBSTITUTE(SUBSTITUTE(_xlfn.SWITCH(AM290,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AM290), ".lo", ),"MNU_", "-MNU_")</f>
        <v>ITM_SHIFTg</v>
      </c>
      <c r="AY290" s="196" t="str" cm="1">
        <f t="array" ref="AY290">SUBSTITUTE(SUBSTITUTE(_xlfn.SWITCH(AN290,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AN290), ".lo", ),"MNU_", "-MNU_")</f>
        <v>ITM_NULL</v>
      </c>
      <c r="AZ290" s="196" t="str" cm="1">
        <f t="array" ref="AZ290">SUBSTITUTE(SUBSTITUTE(_xlfn.SWITCH(AO290,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AO290), ".lo", ),"MNU_", "-MNU_")</f>
        <v>ITM_NULL</v>
      </c>
      <c r="BA290" s="215" t="str" cm="1">
        <f t="array" ref="BA290">SUBSTITUTE(SUBSTITUTE(_xlfn.SWITCH(AP290,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AP290), ".lo", ),"MNU_", "-MNU_")</f>
        <v>ITM_SHIFTg</v>
      </c>
      <c r="BB290" s="196" t="str" cm="1">
        <f t="array" ref="BB290">SUBSTITUTE(SUBSTITUTE(_xlfn.SWITCH(AQ290,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AQ290), ".lo", ),"MNU_", "-MNU_")</f>
        <v>ITM_SHIFTg</v>
      </c>
      <c r="BC290" s="196" t="str" cm="1">
        <f t="array" ref="BC290">SUBSTITUTE(SUBSTITUTE(_xlfn.SWITCH(AR290,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AR290), ".lo", ),"MNU_", "-MNU_")</f>
        <v>ITM_NULL</v>
      </c>
      <c r="BD290" s="196" t="str" cm="1">
        <f t="array" ref="BD290">SUBSTITUTE(SUBSTITUTE(_xlfn.SWITCH(AS290,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AS290), ".lo", ),"MNU_", "-MNU_")</f>
        <v>ITM_NULL</v>
      </c>
      <c r="BE290" s="196" t="str" cm="1">
        <f t="array" ref="BE290">SUBSTITUTE(SUBSTITUTE(_xlfn.SWITCH(AT290,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AT290), ".lo", ),"MNU_", "-MNU_")</f>
        <v>ITM_SHIFTg</v>
      </c>
      <c r="BG290" s="82"/>
      <c r="BI290" s="13" t="str">
        <f t="shared" si="106"/>
        <v xml:space="preserve">  {36,                  ITM_SHIFTg,           ITM_NULL,             ITM_NULL,             ITM_SHIFTg,           ITM_SHIFTg,           ITM_NULL,             ITM_NULL,             ITM_SHIFTg          },</v>
      </c>
    </row>
    <row r="291" spans="24:61" ht="21">
      <c r="X291" s="180" t="str">
        <f t="shared" si="97"/>
        <v>D47</v>
      </c>
      <c r="Y291" s="177">
        <v>4</v>
      </c>
      <c r="Z291" s="177">
        <v>1</v>
      </c>
      <c r="AA291" s="183" t="str">
        <f t="shared" ref="AA291:AA315" si="109">X291&amp;"."&amp;Y291&amp;Z291</f>
        <v>D47.41</v>
      </c>
      <c r="AB291" s="187" t="s">
        <v>13</v>
      </c>
      <c r="AC291" s="188" t="s">
        <v>73</v>
      </c>
      <c r="AD291" s="189" t="s">
        <v>97</v>
      </c>
      <c r="AE291" s="3"/>
      <c r="AF291" s="54" t="s">
        <v>13</v>
      </c>
      <c r="AG291" s="85" t="b">
        <f t="shared" si="107"/>
        <v>0</v>
      </c>
      <c r="AH291" s="91" t="str">
        <f t="shared" si="98"/>
        <v>X.SWAP</v>
      </c>
      <c r="AI291" s="92" t="str">
        <f t="shared" si="99"/>
        <v>a.PARSE</v>
      </c>
      <c r="AJ291" s="93" t="str">
        <f t="shared" si="100"/>
        <v>ENTER</v>
      </c>
      <c r="AK291" s="6"/>
      <c r="AL291" s="8" t="str">
        <f t="shared" si="101"/>
        <v>{41</v>
      </c>
      <c r="AM291" s="29" t="str">
        <f t="shared" si="102"/>
        <v>ITM_ENTER</v>
      </c>
      <c r="AN291" s="29" t="str">
        <f t="shared" si="103"/>
        <v>KEY_COMPLEX</v>
      </c>
      <c r="AO291" s="29" t="str">
        <f t="shared" si="104"/>
        <v>MNU_CPX</v>
      </c>
      <c r="AP291" s="48" t="str">
        <f>IF(NOT(ISNA(MATCH(AM291,Lookups!E:E,))),VLOOKUP(AM291,Lookups!E:F,2,0),
IF(NOT(ISNA(MATCH(AN291,Lookups!E:E,))),VLOOKUP(AN291,Lookups!E:F,2,0),
IF(NOT(ISNA(MATCH(AO291,Lookups!E:E,))),VLOOKUP(AO291,Lookups!E:F,2,0),"ITM_NULL")))</f>
        <v>ITM_ENTER</v>
      </c>
      <c r="AQ291" s="30" t="str">
        <f t="shared" si="105"/>
        <v>ITM_ENTER</v>
      </c>
      <c r="AR291" s="119" t="s">
        <v>347</v>
      </c>
      <c r="AS291" s="114" t="s">
        <v>215</v>
      </c>
      <c r="AT291" s="117" t="s">
        <v>213</v>
      </c>
      <c r="AW291" s="14" t="str">
        <f t="shared" si="108"/>
        <v>{41</v>
      </c>
      <c r="AX291" s="196" t="str" cm="1">
        <f t="array" ref="AX291">SUBSTITUTE(SUBSTITUTE(_xlfn.SWITCH(AM291,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AM291), ".lo", ),"MNU_", "-MNU_")</f>
        <v>ITM_ENTER</v>
      </c>
      <c r="AY291" s="196" t="str" cm="1">
        <f t="array" ref="AY291">SUBSTITUTE(SUBSTITUTE(_xlfn.SWITCH(AN291,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AN291), ".lo", ),"MNU_", "-MNU_")</f>
        <v>KEY_COMPLEX</v>
      </c>
      <c r="AZ291" s="196" t="str" cm="1">
        <f t="array" ref="AZ291">SUBSTITUTE(SUBSTITUTE(_xlfn.SWITCH(AO291,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AO291), ".lo", ),"MNU_", "-MNU_")</f>
        <v>-MNU_CPX</v>
      </c>
      <c r="BA291" s="215" t="str" cm="1">
        <f t="array" ref="BA291">SUBSTITUTE(SUBSTITUTE(_xlfn.SWITCH(AP291,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AP291), ".lo", ),"MNU_", "-MNU_")</f>
        <v>ITM_ENTER</v>
      </c>
      <c r="BB291" s="196" t="str" cm="1">
        <f t="array" ref="BB291">SUBSTITUTE(SUBSTITUTE(_xlfn.SWITCH(AQ291,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AQ291), ".lo", ),"MNU_", "-MNU_")</f>
        <v>ITM_ENTER</v>
      </c>
      <c r="BC291" s="196" t="str" cm="1">
        <f t="array" ref="BC291">SUBSTITUTE(SUBSTITUTE(_xlfn.SWITCH(AR291,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AR291), ".lo", ),"MNU_", "-MNU_")</f>
        <v>ITM_XSWAP</v>
      </c>
      <c r="BD291" s="196" t="str" cm="1">
        <f t="array" ref="BD291">SUBSTITUTE(SUBSTITUTE(_xlfn.SWITCH(AS291,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AS291), ".lo", ),"MNU_", "-MNU_")</f>
        <v>ITM_XPARSE</v>
      </c>
      <c r="BE291" s="196" t="str" cm="1">
        <f t="array" ref="BE291">SUBSTITUTE(SUBSTITUTE(_xlfn.SWITCH(AT291,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AT291), ".lo", ),"MNU_", "-MNU_")</f>
        <v>ITM_ENTER</v>
      </c>
      <c r="BG291" s="82"/>
      <c r="BI291" s="13" t="str">
        <f t="shared" si="106"/>
        <v xml:space="preserve">  {41,                  ITM_ENTER,            KEY_COMPLEX,          -MNU_CPX,             ITM_ENTER,            ITM_ENTER,            ITM_XSWAP,            ITM_XPARSE,           ITM_ENTER           },</v>
      </c>
    </row>
    <row r="292" spans="24:61" ht="21">
      <c r="X292" s="180" t="str">
        <f t="shared" si="97"/>
        <v>D47</v>
      </c>
      <c r="Y292" s="181">
        <v>4</v>
      </c>
      <c r="Z292" s="181">
        <v>2</v>
      </c>
      <c r="AA292" s="183" t="str">
        <f t="shared" si="109"/>
        <v>D47.42</v>
      </c>
      <c r="AB292" s="187" t="s">
        <v>131</v>
      </c>
      <c r="AC292" s="188" t="s">
        <v>74</v>
      </c>
      <c r="AD292" s="189" t="s">
        <v>99</v>
      </c>
      <c r="AE292" s="3"/>
      <c r="AF292" s="54" t="s">
        <v>43</v>
      </c>
      <c r="AG292" s="85" t="b">
        <f t="shared" si="107"/>
        <v>1</v>
      </c>
      <c r="AH292" s="91" t="str">
        <f t="shared" si="98"/>
        <v>k</v>
      </c>
      <c r="AI292" s="92" t="str">
        <f t="shared" si="99"/>
        <v>&lt;&gt;</v>
      </c>
      <c r="AJ292" s="93" t="str">
        <f t="shared" si="100"/>
        <v>Reg K</v>
      </c>
      <c r="AK292" s="6"/>
      <c r="AL292" s="8" t="str">
        <f t="shared" si="101"/>
        <v>{42</v>
      </c>
      <c r="AM292" s="29" t="str">
        <f t="shared" si="102"/>
        <v>ITM_XexY</v>
      </c>
      <c r="AN292" s="29" t="str">
        <f t="shared" si="103"/>
        <v>ITM_LASTX</v>
      </c>
      <c r="AO292" s="29" t="str">
        <f t="shared" si="104"/>
        <v>MNU_STK</v>
      </c>
      <c r="AP292" s="48" t="str">
        <f>IF(NOT(ISNA(MATCH(AM292,Lookups!E:E,))),VLOOKUP(AM292,Lookups!E:F,2,0),
IF(NOT(ISNA(MATCH(AN292,Lookups!E:E,))),VLOOKUP(AN292,Lookups!E:F,2,0),
IF(NOT(ISNA(MATCH(AO292,Lookups!E:E,))),VLOOKUP(AO292,Lookups!E:F,2,0),"ITM_NULL")))</f>
        <v>ITM_ex</v>
      </c>
      <c r="AQ292" s="30" t="str">
        <f t="shared" si="105"/>
        <v>ITM_K</v>
      </c>
      <c r="AR292" s="113" t="s">
        <v>362</v>
      </c>
      <c r="AS292" s="114" t="s">
        <v>219</v>
      </c>
      <c r="AT292" s="115" t="s">
        <v>206</v>
      </c>
      <c r="AW292" s="14" t="str">
        <f t="shared" si="108"/>
        <v>{42</v>
      </c>
      <c r="AX292" s="196" t="str" cm="1">
        <f t="array" ref="AX292">SUBSTITUTE(SUBSTITUTE(_xlfn.SWITCH(AM292,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AM292), ".lo", ),"MNU_", "-MNU_")</f>
        <v>ITM_XexY</v>
      </c>
      <c r="AY292" s="196" t="str" cm="1">
        <f t="array" ref="AY292">SUBSTITUTE(SUBSTITUTE(_xlfn.SWITCH(AN292,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AN292), ".lo", ),"MNU_", "-MNU_")</f>
        <v>ITM_LASTX</v>
      </c>
      <c r="AZ292" s="196" t="str" cm="1">
        <f t="array" ref="AZ292">SUBSTITUTE(SUBSTITUTE(_xlfn.SWITCH(AO292,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AO292), ".lo", ),"MNU_", "-MNU_")</f>
        <v>-MNU_STK</v>
      </c>
      <c r="BA292" s="215" t="str" cm="1">
        <f t="array" ref="BA292">SUBSTITUTE(SUBSTITUTE(_xlfn.SWITCH(AP292,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AP292), ".lo", ),"MNU_", "-MNU_")</f>
        <v>ITM_ex</v>
      </c>
      <c r="BB292" s="196" t="str" cm="1">
        <f t="array" ref="BB292">SUBSTITUTE(SUBSTITUTE(_xlfn.SWITCH(AQ292,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AQ292), ".lo", ),"MNU_", "-MNU_")</f>
        <v>ITM_K</v>
      </c>
      <c r="BC292" s="196" t="str" cm="1">
        <f t="array" ref="BC292">SUBSTITUTE(SUBSTITUTE(_xlfn.SWITCH(AR292,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AR292), ".lo", ),"MNU_", "-MNU_")</f>
        <v>ITM_k</v>
      </c>
      <c r="BD292" s="196" t="str" cm="1">
        <f t="array" ref="BD292">SUBSTITUTE(SUBSTITUTE(_xlfn.SWITCH(AS292,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AS292), ".lo", ),"MNU_", "-MNU_")</f>
        <v>ITM_ex</v>
      </c>
      <c r="BE292" s="196" t="str" cm="1">
        <f t="array" ref="BE292">SUBSTITUTE(SUBSTITUTE(_xlfn.SWITCH(AT292,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AT292), ".lo", ),"MNU_", "-MNU_")</f>
        <v>ITM_REG_K</v>
      </c>
      <c r="BG292" s="82"/>
      <c r="BI292" s="13" t="str">
        <f t="shared" si="106"/>
        <v xml:space="preserve">  {42,                  ITM_XexY,             ITM_LASTX,            -MNU_STK,             ITM_ex,               ITM_K,                ITM_k,                ITM_ex,               ITM_REG_K           },</v>
      </c>
    </row>
    <row r="293" spans="24:61" ht="21">
      <c r="X293" s="180" t="str">
        <f t="shared" si="97"/>
        <v>D47</v>
      </c>
      <c r="Y293" s="181">
        <v>4</v>
      </c>
      <c r="Z293" s="181">
        <v>3</v>
      </c>
      <c r="AA293" s="183" t="str">
        <f t="shared" si="109"/>
        <v>D47.43</v>
      </c>
      <c r="AB293" s="187" t="s">
        <v>14</v>
      </c>
      <c r="AC293" s="188" t="s">
        <v>132</v>
      </c>
      <c r="AD293" s="189" t="s">
        <v>652</v>
      </c>
      <c r="AE293" s="3"/>
      <c r="AF293" s="54" t="s">
        <v>44</v>
      </c>
      <c r="AG293" s="85" t="b">
        <f t="shared" si="107"/>
        <v>1</v>
      </c>
      <c r="AH293" s="91" t="str">
        <f t="shared" si="98"/>
        <v>l</v>
      </c>
      <c r="AI293" s="92" t="str">
        <f t="shared" si="99"/>
        <v>+/-</v>
      </c>
      <c r="AJ293" s="93" t="str">
        <f t="shared" si="100"/>
        <v>Reg L</v>
      </c>
      <c r="AK293" s="6"/>
      <c r="AL293" s="8" t="str">
        <f t="shared" si="101"/>
        <v>{43</v>
      </c>
      <c r="AM293" s="29" t="str">
        <f t="shared" si="102"/>
        <v>ITM_CHS</v>
      </c>
      <c r="AN293" s="29" t="str">
        <f t="shared" si="103"/>
        <v>ITM_DRG</v>
      </c>
      <c r="AO293" s="29" t="str">
        <f t="shared" si="104"/>
        <v>MNU_TRG</v>
      </c>
      <c r="AP293" s="48" t="str">
        <f>IF(NOT(ISNA(MATCH(AM293,Lookups!E:E,))),VLOOKUP(AM293,Lookups!E:F,2,0),
IF(NOT(ISNA(MATCH(AN293,Lookups!E:E,))),VLOOKUP(AN293,Lookups!E:F,2,0),
IF(NOT(ISNA(MATCH(AO293,Lookups!E:E,))),VLOOKUP(AO293,Lookups!E:F,2,0),"ITM_NULL")))</f>
        <v>ITM_PLUS_MINUS</v>
      </c>
      <c r="AQ293" s="30" t="str">
        <f t="shared" si="105"/>
        <v>ITM_L</v>
      </c>
      <c r="AR293" s="113" t="s">
        <v>363</v>
      </c>
      <c r="AS293" s="114" t="s">
        <v>222</v>
      </c>
      <c r="AT293" s="115" t="s">
        <v>212</v>
      </c>
      <c r="AW293" s="14" t="str">
        <f t="shared" si="108"/>
        <v>{43</v>
      </c>
      <c r="AX293" s="196" t="str" cm="1">
        <f t="array" ref="AX293">SUBSTITUTE(SUBSTITUTE(_xlfn.SWITCH(AM293,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AM293), ".lo", ),"MNU_", "-MNU_")</f>
        <v>ITM_CHS</v>
      </c>
      <c r="AY293" s="196" t="str" cm="1">
        <f t="array" ref="AY293">SUBSTITUTE(SUBSTITUTE(_xlfn.SWITCH(AN293,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AN293), ".lo", ),"MNU_", "-MNU_")</f>
        <v>ITM_DRG</v>
      </c>
      <c r="AZ293" s="196" t="str" cm="1">
        <f t="array" ref="AZ293">SUBSTITUTE(SUBSTITUTE(_xlfn.SWITCH(AO293,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AO293), ".lo", ),"MNU_", "-MNU_")</f>
        <v>-MNU_TRG</v>
      </c>
      <c r="BA293" s="215" t="str" cm="1">
        <f t="array" ref="BA293">SUBSTITUTE(SUBSTITUTE(_xlfn.SWITCH(AP293,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AP293), ".lo", ),"MNU_", "-MNU_")</f>
        <v>ITM_PLUS_MINUS</v>
      </c>
      <c r="BB293" s="196" t="str" cm="1">
        <f t="array" ref="BB293">SUBSTITUTE(SUBSTITUTE(_xlfn.SWITCH(AQ293,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AQ293), ".lo", ),"MNU_", "-MNU_")</f>
        <v>ITM_L</v>
      </c>
      <c r="BC293" s="196" t="str" cm="1">
        <f t="array" ref="BC293">SUBSTITUTE(SUBSTITUTE(_xlfn.SWITCH(AR293,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AR293), ".lo", ),"MNU_", "-MNU_")</f>
        <v>ITM_l</v>
      </c>
      <c r="BD293" s="196" t="str" cm="1">
        <f t="array" ref="BD293">SUBSTITUTE(SUBSTITUTE(_xlfn.SWITCH(AS293,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AS293), ".lo", ),"MNU_", "-MNU_")</f>
        <v>ITM_PLUS_MINUS</v>
      </c>
      <c r="BE293" s="196" t="str" cm="1">
        <f t="array" ref="BE293">SUBSTITUTE(SUBSTITUTE(_xlfn.SWITCH(AT293,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AT293), ".lo", ),"MNU_", "-MNU_")</f>
        <v>ITM_REG_L</v>
      </c>
      <c r="BG293" s="82"/>
      <c r="BI293" s="13" t="str">
        <f t="shared" si="106"/>
        <v xml:space="preserve">  {43,                  ITM_CHS,              ITM_DRG,              -MNU_TRG,             ITM_PLUS_MINUS,       ITM_L,                ITM_l,                ITM_PLUS_MINUS,       ITM_REG_L           },</v>
      </c>
    </row>
    <row r="294" spans="24:61" ht="21">
      <c r="X294" s="180" t="str">
        <f t="shared" si="97"/>
        <v>D47</v>
      </c>
      <c r="Y294" s="181">
        <v>4</v>
      </c>
      <c r="Z294" s="181">
        <v>4</v>
      </c>
      <c r="AA294" s="183" t="str">
        <f t="shared" si="109"/>
        <v>D47.44</v>
      </c>
      <c r="AB294" s="187" t="s">
        <v>15</v>
      </c>
      <c r="AC294" s="188" t="s">
        <v>101</v>
      </c>
      <c r="AD294" s="189" t="s">
        <v>100</v>
      </c>
      <c r="AE294" s="3"/>
      <c r="AF294" s="54" t="s">
        <v>45</v>
      </c>
      <c r="AG294" s="85" t="b">
        <f t="shared" si="107"/>
        <v>1</v>
      </c>
      <c r="AH294" s="91" t="str">
        <f t="shared" si="98"/>
        <v>m</v>
      </c>
      <c r="AI294" s="92" t="str">
        <f t="shared" si="99"/>
        <v>&lt;E&gt;</v>
      </c>
      <c r="AJ294" s="93" t="str">
        <f t="shared" si="100"/>
        <v xml:space="preserve"> </v>
      </c>
      <c r="AK294" s="6"/>
      <c r="AL294" s="8" t="str">
        <f t="shared" si="101"/>
        <v>{44</v>
      </c>
      <c r="AM294" s="29" t="str">
        <f t="shared" si="102"/>
        <v>ITM_EXPONENT</v>
      </c>
      <c r="AN294" s="29" t="str">
        <f t="shared" si="103"/>
        <v>MNU_EXP</v>
      </c>
      <c r="AO294" s="29" t="str">
        <f t="shared" si="104"/>
        <v>MNU_DISP</v>
      </c>
      <c r="AP294" s="48" t="str">
        <f>IF(NOT(ISNA(MATCH(AM294,Lookups!E:E,))),VLOOKUP(AM294,Lookups!E:F,2,0),
IF(NOT(ISNA(MATCH(AN294,Lookups!E:E,))),VLOOKUP(AN294,Lookups!E:F,2,0),
IF(NOT(ISNA(MATCH(AO294,Lookups!E:E,))),VLOOKUP(AO294,Lookups!E:F,2,0),"ITM_NULL")))</f>
        <v>ITM_NULL</v>
      </c>
      <c r="AQ294" s="30" t="str">
        <f t="shared" si="105"/>
        <v>ITM_M</v>
      </c>
      <c r="AR294" s="113" t="s">
        <v>364</v>
      </c>
      <c r="AS294" s="114" t="s">
        <v>467</v>
      </c>
      <c r="AT294" s="116" t="s">
        <v>147</v>
      </c>
      <c r="AW294" s="14" t="str">
        <f t="shared" si="108"/>
        <v>{44</v>
      </c>
      <c r="AX294" s="196" t="str" cm="1">
        <f t="array" ref="AX294">SUBSTITUTE(SUBSTITUTE(_xlfn.SWITCH(AM294,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AM294), ".lo", ),"MNU_", "-MNU_")</f>
        <v>ITM_EXPONENT</v>
      </c>
      <c r="AY294" s="196" t="str" cm="1">
        <f t="array" ref="AY294">SUBSTITUTE(SUBSTITUTE(_xlfn.SWITCH(AN294,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AN294), ".lo", ),"MNU_", "-MNU_")</f>
        <v>-MNU_EXP</v>
      </c>
      <c r="AZ294" s="196" t="str" cm="1">
        <f t="array" ref="AZ294">SUBSTITUTE(SUBSTITUTE(_xlfn.SWITCH(AO294,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AO294), ".lo", ),"MNU_", "-MNU_")</f>
        <v>-MNU_DISP</v>
      </c>
      <c r="BA294" s="215" t="str" cm="1">
        <f t="array" ref="BA294">SUBSTITUTE(SUBSTITUTE(_xlfn.SWITCH(AP294,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AP294), ".lo", ),"MNU_", "-MNU_")</f>
        <v>ITM_NULL</v>
      </c>
      <c r="BB294" s="196" t="str" cm="1">
        <f t="array" ref="BB294">SUBSTITUTE(SUBSTITUTE(_xlfn.SWITCH(AQ294,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AQ294), ".lo", ),"MNU_", "-MNU_")</f>
        <v>ITM_M</v>
      </c>
      <c r="BC294" s="196" t="str" cm="1">
        <f t="array" ref="BC294">SUBSTITUTE(SUBSTITUTE(_xlfn.SWITCH(AR294,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AR294), ".lo", ),"MNU_", "-MNU_")</f>
        <v>ITM_m</v>
      </c>
      <c r="BD294" s="196" t="str" cm="1">
        <f t="array" ref="BD294">SUBSTITUTE(SUBSTITUTE(_xlfn.SWITCH(AS294,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AS294), ".lo", ),"MNU_", "-MNU_")</f>
        <v>ITM_EEXCHR</v>
      </c>
      <c r="BE294" s="196" t="str" cm="1">
        <f t="array" ref="BE294">SUBSTITUTE(SUBSTITUTE(_xlfn.SWITCH(AT294,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AT294), ".lo", ),"MNU_", "-MNU_")</f>
        <v>ITM_NULL</v>
      </c>
      <c r="BG294" s="82"/>
      <c r="BI294" s="13" t="str">
        <f t="shared" si="106"/>
        <v xml:space="preserve">  {44,                  ITM_EXPONENT,         -MNU_EXP,             -MNU_DISP,            ITM_NULL,             ITM_M,                ITM_m,                ITM_EEXCHR,           ITM_NULL            },</v>
      </c>
    </row>
    <row r="295" spans="24:61" ht="21">
      <c r="X295" s="180" t="str">
        <f t="shared" si="97"/>
        <v>D47</v>
      </c>
      <c r="Y295" s="181">
        <v>4</v>
      </c>
      <c r="Z295" s="181">
        <v>5</v>
      </c>
      <c r="AA295" s="183" t="str">
        <f t="shared" si="109"/>
        <v>D47.45</v>
      </c>
      <c r="AB295" s="187" t="s">
        <v>16</v>
      </c>
      <c r="AC295" s="188" t="s">
        <v>75</v>
      </c>
      <c r="AD295" s="189" t="s">
        <v>103</v>
      </c>
      <c r="AE295" s="3"/>
      <c r="AF295" s="54" t="s">
        <v>16</v>
      </c>
      <c r="AG295" s="85" t="b">
        <f t="shared" si="107"/>
        <v>0</v>
      </c>
      <c r="AH295" s="91" t="str">
        <f t="shared" si="98"/>
        <v>CLA</v>
      </c>
      <c r="AI295" s="92" t="str">
        <f t="shared" si="99"/>
        <v>CLA</v>
      </c>
      <c r="AJ295" s="93" t="str">
        <f t="shared" si="100"/>
        <v>&lt;=</v>
      </c>
      <c r="AK295" s="6"/>
      <c r="AL295" s="8" t="str">
        <f t="shared" si="101"/>
        <v>{45</v>
      </c>
      <c r="AM295" s="29" t="str">
        <f t="shared" si="102"/>
        <v>ITM_BACKSPACE</v>
      </c>
      <c r="AN295" s="29" t="str">
        <f t="shared" si="103"/>
        <v>ITM_UNDO</v>
      </c>
      <c r="AO295" s="29" t="str">
        <f t="shared" si="104"/>
        <v>MNU_CLR</v>
      </c>
      <c r="AP295" s="48" t="str">
        <f>IF(NOT(ISNA(MATCH(AM295,Lookups!E:E,))),VLOOKUP(AM295,Lookups!E:F,2,0),
IF(NOT(ISNA(MATCH(AN295,Lookups!E:E,))),VLOOKUP(AN295,Lookups!E:F,2,0),
IF(NOT(ISNA(MATCH(AO295,Lookups!E:E,))),VLOOKUP(AO295,Lookups!E:F,2,0),"ITM_NULL")))</f>
        <v>ITM_BACKSPACE</v>
      </c>
      <c r="AQ295" s="30" t="str">
        <f t="shared" si="105"/>
        <v>ITM_BACKSPACE</v>
      </c>
      <c r="AR295" s="119" t="s">
        <v>229</v>
      </c>
      <c r="AS295" s="114" t="s">
        <v>229</v>
      </c>
      <c r="AT295" s="117" t="s">
        <v>227</v>
      </c>
      <c r="AW295" s="14" t="str">
        <f t="shared" si="108"/>
        <v>{45</v>
      </c>
      <c r="AX295" s="196" t="str" cm="1">
        <f t="array" ref="AX295">SUBSTITUTE(SUBSTITUTE(_xlfn.SWITCH(AM295,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AM295), ".lo", ),"MNU_", "-MNU_")</f>
        <v>ITM_BACKSPACE</v>
      </c>
      <c r="AY295" s="196" t="str" cm="1">
        <f t="array" ref="AY295">SUBSTITUTE(SUBSTITUTE(_xlfn.SWITCH(AN295,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AN295), ".lo", ),"MNU_", "-MNU_")</f>
        <v>ITM_UNDO</v>
      </c>
      <c r="AZ295" s="196" t="str" cm="1">
        <f t="array" ref="AZ295">SUBSTITUTE(SUBSTITUTE(_xlfn.SWITCH(AO295,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AO295), ".lo", ),"MNU_", "-MNU_")</f>
        <v>-MNU_CLR</v>
      </c>
      <c r="BA295" s="215" t="str" cm="1">
        <f t="array" ref="BA295">SUBSTITUTE(SUBSTITUTE(_xlfn.SWITCH(AP295,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AP295), ".lo", ),"MNU_", "-MNU_")</f>
        <v>ITM_BACKSPACE</v>
      </c>
      <c r="BB295" s="196" t="str" cm="1">
        <f t="array" ref="BB295">SUBSTITUTE(SUBSTITUTE(_xlfn.SWITCH(AQ295,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AQ295), ".lo", ),"MNU_", "-MNU_")</f>
        <v>ITM_BACKSPACE</v>
      </c>
      <c r="BC295" s="196" t="str" cm="1">
        <f t="array" ref="BC295">SUBSTITUTE(SUBSTITUTE(_xlfn.SWITCH(AR295,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AR295), ".lo", ),"MNU_", "-MNU_")</f>
        <v>ITM_CLA</v>
      </c>
      <c r="BD295" s="196" t="str" cm="1">
        <f t="array" ref="BD295">SUBSTITUTE(SUBSTITUTE(_xlfn.SWITCH(AS295,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AS295), ".lo", ),"MNU_", "-MNU_")</f>
        <v>ITM_CLA</v>
      </c>
      <c r="BE295" s="196" t="str" cm="1">
        <f t="array" ref="BE295">SUBSTITUTE(SUBSTITUTE(_xlfn.SWITCH(AT295,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AT295), ".lo", ),"MNU_", "-MNU_")</f>
        <v>ITM_BACKSPACE</v>
      </c>
      <c r="BG295" s="82"/>
      <c r="BI295" s="13" t="str">
        <f t="shared" si="106"/>
        <v xml:space="preserve">  {45,                  ITM_BACKSPACE,        ITM_UNDO,             -MNU_CLR,             ITM_BACKSPACE,        ITM_BACKSPACE,        ITM_CLA,              ITM_CLA,              ITM_BACKSPACE       },</v>
      </c>
    </row>
    <row r="296" spans="24:61" ht="21">
      <c r="X296" s="180" t="str">
        <f t="shared" si="97"/>
        <v>D47</v>
      </c>
      <c r="Y296" s="177">
        <v>5</v>
      </c>
      <c r="Z296" s="177">
        <v>1</v>
      </c>
      <c r="AA296" s="183" t="str">
        <f t="shared" si="109"/>
        <v>D47.51</v>
      </c>
      <c r="AB296" s="187" t="s">
        <v>6</v>
      </c>
      <c r="AC296" s="157" t="s">
        <v>445</v>
      </c>
      <c r="AD296" s="189" t="s">
        <v>81</v>
      </c>
      <c r="AE296" s="3"/>
      <c r="AF296" s="51" t="str">
        <f>" "</f>
        <v xml:space="preserve"> </v>
      </c>
      <c r="AG296" s="85" t="b">
        <f t="shared" si="107"/>
        <v>1</v>
      </c>
      <c r="AH296" s="91" t="str">
        <f t="shared" si="98"/>
        <v xml:space="preserve"> </v>
      </c>
      <c r="AI296" s="92" t="str">
        <f t="shared" si="99"/>
        <v>alpha</v>
      </c>
      <c r="AJ296" s="93" t="str">
        <f t="shared" si="100"/>
        <v>[ alpha (TAM) ]</v>
      </c>
      <c r="AK296" s="6"/>
      <c r="AL296" s="8" t="str">
        <f t="shared" si="101"/>
        <v>{51</v>
      </c>
      <c r="AM296" s="29" t="str">
        <f>VLOOKUP(AB296,Lookups!$B:$C,2,0)</f>
        <v>ITM_XEQ</v>
      </c>
      <c r="AN296" s="29" t="str">
        <f t="shared" ref="AN296:AN315" si="110">VLOOKUP(AC296,labelitem,2,0)</f>
        <v>ITM_AIM</v>
      </c>
      <c r="AO296" s="29" t="str">
        <f t="shared" ref="AO296:AO315" si="111">VLOOKUP(AD296,labelitem,2,0)</f>
        <v>ITM_USERMODE</v>
      </c>
      <c r="AP296" s="48" t="str">
        <f>IF(NOT(ISNA(MATCH(AM296,Lookups!E:E,))),VLOOKUP(AM296,Lookups!E:F,2,0),
IF(NOT(ISNA(MATCH(AN296,Lookups!E:E,))),VLOOKUP(AN296,Lookups!E:F,2,0),
IF(NOT(ISNA(MATCH(AO296,Lookups!E:E,))),VLOOKUP(AO296,Lookups!E:F,2,0),"ITM_NULL")))</f>
        <v>ITM_NULL</v>
      </c>
      <c r="AQ296" s="30" t="str">
        <f t="shared" si="105"/>
        <v>ITM_NULL</v>
      </c>
      <c r="AR296" s="120" t="s">
        <v>147</v>
      </c>
      <c r="AS296" s="114" t="s">
        <v>427</v>
      </c>
      <c r="AT296" s="117" t="s">
        <v>459</v>
      </c>
      <c r="AW296" s="14" t="str">
        <f t="shared" si="108"/>
        <v>{51</v>
      </c>
      <c r="AX296" s="196" t="str" cm="1">
        <f t="array" ref="AX296">SUBSTITUTE(SUBSTITUTE(_xlfn.SWITCH(AM296,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AM296), ".lo", ),"MNU_", "-MNU_")</f>
        <v>ITM_XEQ</v>
      </c>
      <c r="AY296" s="196" t="str" cm="1">
        <f t="array" ref="AY296">SUBSTITUTE(SUBSTITUTE(_xlfn.SWITCH(AN296,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AN296), ".lo", ),"MNU_", "-MNU_")</f>
        <v>ITM_AIM</v>
      </c>
      <c r="AZ296" s="196" t="str" cm="1">
        <f t="array" ref="AZ296">SUBSTITUTE(SUBSTITUTE(_xlfn.SWITCH(AO296,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AO296), ".lo", ),"MNU_", "-MNU_")</f>
        <v>ITM_USERMODE</v>
      </c>
      <c r="BA296" s="215" t="str" cm="1">
        <f t="array" ref="BA296">SUBSTITUTE(SUBSTITUTE(_xlfn.SWITCH(AP296,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AP296), ".lo", ),"MNU_", "-MNU_")</f>
        <v>ITM_NULL</v>
      </c>
      <c r="BB296" s="196" t="str" cm="1">
        <f t="array" ref="BB296">SUBSTITUTE(SUBSTITUTE(_xlfn.SWITCH(AQ296,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AQ296), ".lo", ),"MNU_", "-MNU_")</f>
        <v>ITM_NULL</v>
      </c>
      <c r="BC296" s="196" t="str" cm="1">
        <f t="array" ref="BC296">SUBSTITUTE(SUBSTITUTE(_xlfn.SWITCH(AR296,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AR296), ".lo", ),"MNU_", "-MNU_")</f>
        <v>ITM_NULL</v>
      </c>
      <c r="BD296" s="196" t="str" cm="1">
        <f t="array" ref="BD296">SUBSTITUTE(SUBSTITUTE(_xlfn.SWITCH(AS296,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AS296), ".lo", ),"MNU_", "-MNU_")</f>
        <v>ITM_alpha</v>
      </c>
      <c r="BE296" s="196" t="str" cm="1">
        <f t="array" ref="BE296">SUBSTITUTE(SUBSTITUTE(_xlfn.SWITCH(AT296,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AT296), ".lo", ),"MNU_", "-MNU_")</f>
        <v>ITM_alpha</v>
      </c>
      <c r="BG296" s="82"/>
      <c r="BI296" s="13" t="str">
        <f t="shared" si="106"/>
        <v xml:space="preserve">  {51,                  ITM_XEQ,              ITM_AIM,              ITM_USERMODE,         ITM_NULL,             ITM_NULL,             ITM_NULL,             ITM_alpha,            ITM_alpha           },</v>
      </c>
    </row>
    <row r="297" spans="24:61" ht="21">
      <c r="X297" s="180" t="str">
        <f t="shared" si="97"/>
        <v>D47</v>
      </c>
      <c r="Y297" s="181">
        <v>5</v>
      </c>
      <c r="Z297" s="181">
        <v>2</v>
      </c>
      <c r="AA297" s="183" t="str">
        <f t="shared" si="109"/>
        <v>D47.52</v>
      </c>
      <c r="AB297" s="187">
        <v>7</v>
      </c>
      <c r="AC297" s="188" t="s">
        <v>68</v>
      </c>
      <c r="AD297" s="189" t="s">
        <v>115</v>
      </c>
      <c r="AE297" s="3"/>
      <c r="AF297" s="54" t="s">
        <v>46</v>
      </c>
      <c r="AG297" s="85" t="b">
        <f t="shared" si="107"/>
        <v>1</v>
      </c>
      <c r="AH297" s="91" t="str">
        <f t="shared" si="98"/>
        <v>n</v>
      </c>
      <c r="AI297" s="92">
        <f t="shared" si="99"/>
        <v>7</v>
      </c>
      <c r="AJ297" s="93">
        <f t="shared" si="100"/>
        <v>7</v>
      </c>
      <c r="AK297" s="6"/>
      <c r="AL297" s="8" t="str">
        <f t="shared" si="101"/>
        <v>{52</v>
      </c>
      <c r="AM297" s="29" t="str">
        <f t="shared" si="102"/>
        <v>ITM_7</v>
      </c>
      <c r="AN297" s="29" t="str">
        <f t="shared" si="110"/>
        <v>ITM_GTO</v>
      </c>
      <c r="AO297" s="29" t="str">
        <f t="shared" si="111"/>
        <v>MNU_HOME</v>
      </c>
      <c r="AP297" s="48" t="str">
        <f>IF(NOT(ISNA(MATCH(AM297,Lookups!E:E,))),VLOOKUP(AM297,Lookups!E:F,2,0),
IF(NOT(ISNA(MATCH(AN297,Lookups!E:E,))),VLOOKUP(AN297,Lookups!E:F,2,0),
IF(NOT(ISNA(MATCH(AO297,Lookups!E:E,))),VLOOKUP(AO297,Lookups!E:F,2,0),"ITM_NULL")))</f>
        <v>ITM_7</v>
      </c>
      <c r="AQ297" s="30" t="str">
        <f t="shared" si="105"/>
        <v>ITM_N</v>
      </c>
      <c r="AR297" s="113" t="s">
        <v>365</v>
      </c>
      <c r="AS297" s="114" t="s">
        <v>235</v>
      </c>
      <c r="AT297" s="117" t="s">
        <v>235</v>
      </c>
      <c r="AW297" s="14" t="str">
        <f t="shared" si="108"/>
        <v>{52</v>
      </c>
      <c r="AX297" s="196" t="str" cm="1">
        <f t="array" ref="AX297">SUBSTITUTE(SUBSTITUTE(_xlfn.SWITCH(AM297,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AM297), ".lo", ),"MNU_", "-MNU_")</f>
        <v>ITM_7</v>
      </c>
      <c r="AY297" s="196" t="str" cm="1">
        <f t="array" ref="AY297">SUBSTITUTE(SUBSTITUTE(_xlfn.SWITCH(AN297,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AN297), ".lo", ),"MNU_", "-MNU_")</f>
        <v>ITM_GTO</v>
      </c>
      <c r="AZ297" s="196" t="str" cm="1">
        <f t="array" ref="AZ297">SUBSTITUTE(SUBSTITUTE(_xlfn.SWITCH(AO297,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AO297), ".lo", ),"MNU_", "-MNU_")</f>
        <v>-MNU_HOME</v>
      </c>
      <c r="BA297" s="215" t="str" cm="1">
        <f t="array" ref="BA297">SUBSTITUTE(SUBSTITUTE(_xlfn.SWITCH(AP297,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AP297), ".lo", ),"MNU_", "-MNU_")</f>
        <v>ITM_7</v>
      </c>
      <c r="BB297" s="196" t="str" cm="1">
        <f t="array" ref="BB297">SUBSTITUTE(SUBSTITUTE(_xlfn.SWITCH(AQ297,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AQ297), ".lo", ),"MNU_", "-MNU_")</f>
        <v>ITM_N</v>
      </c>
      <c r="BC297" s="196" t="str" cm="1">
        <f t="array" ref="BC297">SUBSTITUTE(SUBSTITUTE(_xlfn.SWITCH(AR297,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AR297), ".lo", ),"MNU_", "-MNU_")</f>
        <v>ITM_n</v>
      </c>
      <c r="BD297" s="196" t="str" cm="1">
        <f t="array" ref="BD297">SUBSTITUTE(SUBSTITUTE(_xlfn.SWITCH(AS297,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AS297), ".lo", ),"MNU_", "-MNU_")</f>
        <v>ITM_7</v>
      </c>
      <c r="BE297" s="196" t="str" cm="1">
        <f t="array" ref="BE297">SUBSTITUTE(SUBSTITUTE(_xlfn.SWITCH(AT297,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AT297), ".lo", ),"MNU_", "-MNU_")</f>
        <v>ITM_7</v>
      </c>
      <c r="BG297" s="82"/>
      <c r="BI297" s="13" t="str">
        <f t="shared" si="106"/>
        <v xml:space="preserve">  {52,                  ITM_7,                ITM_GTO,              -MNU_HOME,            ITM_7,                ITM_N,                ITM_n,                ITM_7,                ITM_7               },</v>
      </c>
    </row>
    <row r="298" spans="24:61" ht="21">
      <c r="X298" s="180" t="str">
        <f t="shared" si="97"/>
        <v>D47</v>
      </c>
      <c r="Y298" s="181">
        <v>5</v>
      </c>
      <c r="Z298" s="181">
        <v>3</v>
      </c>
      <c r="AA298" s="183" t="str">
        <f t="shared" si="109"/>
        <v>D47.53</v>
      </c>
      <c r="AB298" s="187">
        <v>8</v>
      </c>
      <c r="AC298" s="191" t="s">
        <v>104</v>
      </c>
      <c r="AD298" s="189" t="s">
        <v>105</v>
      </c>
      <c r="AE298" s="3"/>
      <c r="AF298" s="54" t="s">
        <v>47</v>
      </c>
      <c r="AG298" s="85" t="b">
        <f t="shared" si="107"/>
        <v>1</v>
      </c>
      <c r="AH298" s="91" t="str">
        <f t="shared" si="98"/>
        <v>o</v>
      </c>
      <c r="AI298" s="92">
        <f t="shared" si="99"/>
        <v>8</v>
      </c>
      <c r="AJ298" s="93">
        <f t="shared" si="100"/>
        <v>8</v>
      </c>
      <c r="AK298" s="6"/>
      <c r="AL298" s="8" t="str">
        <f t="shared" si="101"/>
        <v>{53</v>
      </c>
      <c r="AM298" s="29" t="str">
        <f t="shared" si="102"/>
        <v>ITM_8</v>
      </c>
      <c r="AN298" s="29" t="str">
        <f t="shared" si="110"/>
        <v>MNU_EQN</v>
      </c>
      <c r="AO298" s="29" t="str">
        <f t="shared" si="111"/>
        <v>MNU_ADV</v>
      </c>
      <c r="AP298" s="48" t="str">
        <f>IF(NOT(ISNA(MATCH(AM298,Lookups!E:E,))),VLOOKUP(AM298,Lookups!E:F,2,0),
IF(NOT(ISNA(MATCH(AN298,Lookups!E:E,))),VLOOKUP(AN298,Lookups!E:F,2,0),
IF(NOT(ISNA(MATCH(AO298,Lookups!E:E,))),VLOOKUP(AO298,Lookups!E:F,2,0),"ITM_NULL")))</f>
        <v>ITM_8</v>
      </c>
      <c r="AQ298" s="30" t="str">
        <f t="shared" si="105"/>
        <v>ITM_O</v>
      </c>
      <c r="AR298" s="113" t="s">
        <v>366</v>
      </c>
      <c r="AS298" s="114" t="s">
        <v>237</v>
      </c>
      <c r="AT298" s="117" t="s">
        <v>237</v>
      </c>
      <c r="AW298" s="14" t="str">
        <f t="shared" si="108"/>
        <v>{53</v>
      </c>
      <c r="AX298" s="196" t="str" cm="1">
        <f t="array" ref="AX298">SUBSTITUTE(SUBSTITUTE(_xlfn.SWITCH(AM298,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AM298), ".lo", ),"MNU_", "-MNU_")</f>
        <v>ITM_8</v>
      </c>
      <c r="AY298" s="196" t="str" cm="1">
        <f t="array" ref="AY298">SUBSTITUTE(SUBSTITUTE(_xlfn.SWITCH(AN298,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AN298), ".lo", ),"MNU_", "-MNU_")</f>
        <v>-MNU_EQN</v>
      </c>
      <c r="AZ298" s="196" t="str" cm="1">
        <f t="array" ref="AZ298">SUBSTITUTE(SUBSTITUTE(_xlfn.SWITCH(AO298,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AO298), ".lo", ),"MNU_", "-MNU_")</f>
        <v>-MNU_ADV</v>
      </c>
      <c r="BA298" s="215" t="str" cm="1">
        <f t="array" ref="BA298">SUBSTITUTE(SUBSTITUTE(_xlfn.SWITCH(AP298,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AP298), ".lo", ),"MNU_", "-MNU_")</f>
        <v>ITM_8</v>
      </c>
      <c r="BB298" s="196" t="str" cm="1">
        <f t="array" ref="BB298">SUBSTITUTE(SUBSTITUTE(_xlfn.SWITCH(AQ298,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AQ298), ".lo", ),"MNU_", "-MNU_")</f>
        <v>ITM_O</v>
      </c>
      <c r="BC298" s="196" t="str" cm="1">
        <f t="array" ref="BC298">SUBSTITUTE(SUBSTITUTE(_xlfn.SWITCH(AR298,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AR298), ".lo", ),"MNU_", "-MNU_")</f>
        <v>ITM_o</v>
      </c>
      <c r="BD298" s="196" t="str" cm="1">
        <f t="array" ref="BD298">SUBSTITUTE(SUBSTITUTE(_xlfn.SWITCH(AS298,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AS298), ".lo", ),"MNU_", "-MNU_")</f>
        <v>ITM_8</v>
      </c>
      <c r="BE298" s="196" t="str" cm="1">
        <f t="array" ref="BE298">SUBSTITUTE(SUBSTITUTE(_xlfn.SWITCH(AT298,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AT298), ".lo", ),"MNU_", "-MNU_")</f>
        <v>ITM_8</v>
      </c>
      <c r="BG298" s="82"/>
      <c r="BI298" s="13" t="str">
        <f t="shared" si="106"/>
        <v xml:space="preserve">  {53,                  ITM_8,                -MNU_EQN,             -MNU_ADV,             ITM_8,                ITM_O,                ITM_o,                ITM_8,                ITM_8               },</v>
      </c>
    </row>
    <row r="299" spans="24:61" ht="21">
      <c r="X299" s="180" t="str">
        <f t="shared" si="97"/>
        <v>D47</v>
      </c>
      <c r="Y299" s="181">
        <v>5</v>
      </c>
      <c r="Z299" s="181">
        <v>4</v>
      </c>
      <c r="AA299" s="183" t="str">
        <f t="shared" si="109"/>
        <v>D47.54</v>
      </c>
      <c r="AB299" s="187">
        <v>9</v>
      </c>
      <c r="AC299" s="188" t="s">
        <v>106</v>
      </c>
      <c r="AD299" s="189" t="s">
        <v>117</v>
      </c>
      <c r="AE299" s="3"/>
      <c r="AF299" s="54" t="s">
        <v>48</v>
      </c>
      <c r="AG299" s="85" t="b">
        <f t="shared" si="107"/>
        <v>1</v>
      </c>
      <c r="AH299" s="91" t="str">
        <f t="shared" si="98"/>
        <v>p</v>
      </c>
      <c r="AI299" s="92">
        <f t="shared" si="99"/>
        <v>9</v>
      </c>
      <c r="AJ299" s="93">
        <f t="shared" si="100"/>
        <v>9</v>
      </c>
      <c r="AK299" s="6"/>
      <c r="AL299" s="8" t="str">
        <f t="shared" si="101"/>
        <v>{54</v>
      </c>
      <c r="AM299" s="29" t="str">
        <f t="shared" si="102"/>
        <v>ITM_9</v>
      </c>
      <c r="AN299" s="29" t="str">
        <f t="shared" si="110"/>
        <v>MNU_MATX</v>
      </c>
      <c r="AO299" s="29" t="str">
        <f t="shared" si="111"/>
        <v>MNU_XFN</v>
      </c>
      <c r="AP299" s="48" t="str">
        <f>IF(NOT(ISNA(MATCH(AM299,Lookups!E:E,))),VLOOKUP(AM299,Lookups!E:F,2,0),
IF(NOT(ISNA(MATCH(AN299,Lookups!E:E,))),VLOOKUP(AN299,Lookups!E:F,2,0),
IF(NOT(ISNA(MATCH(AO299,Lookups!E:E,))),VLOOKUP(AO299,Lookups!E:F,2,0),"ITM_NULL")))</f>
        <v>ITM_9</v>
      </c>
      <c r="AQ299" s="30" t="str">
        <f t="shared" si="105"/>
        <v>ITM_P</v>
      </c>
      <c r="AR299" s="113" t="s">
        <v>367</v>
      </c>
      <c r="AS299" s="114" t="s">
        <v>239</v>
      </c>
      <c r="AT299" s="117" t="s">
        <v>239</v>
      </c>
      <c r="AW299" s="14" t="str">
        <f t="shared" si="108"/>
        <v>{54</v>
      </c>
      <c r="AX299" s="196" t="str" cm="1">
        <f t="array" ref="AX299">SUBSTITUTE(SUBSTITUTE(_xlfn.SWITCH(AM299,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AM299), ".lo", ),"MNU_", "-MNU_")</f>
        <v>ITM_9</v>
      </c>
      <c r="AY299" s="196" t="str" cm="1">
        <f t="array" ref="AY299">SUBSTITUTE(SUBSTITUTE(_xlfn.SWITCH(AN299,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AN299), ".lo", ),"MNU_", "-MNU_")</f>
        <v>-MNU_MATX</v>
      </c>
      <c r="AZ299" s="196" t="str" cm="1">
        <f t="array" ref="AZ299">SUBSTITUTE(SUBSTITUTE(_xlfn.SWITCH(AO299,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AO299), ".lo", ),"MNU_", "-MNU_")</f>
        <v>-MNU_XFN</v>
      </c>
      <c r="BA299" s="215" t="str" cm="1">
        <f t="array" ref="BA299">SUBSTITUTE(SUBSTITUTE(_xlfn.SWITCH(AP299,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AP299), ".lo", ),"MNU_", "-MNU_")</f>
        <v>ITM_9</v>
      </c>
      <c r="BB299" s="196" t="str" cm="1">
        <f t="array" ref="BB299">SUBSTITUTE(SUBSTITUTE(_xlfn.SWITCH(AQ299,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AQ299), ".lo", ),"MNU_", "-MNU_")</f>
        <v>ITM_P</v>
      </c>
      <c r="BC299" s="196" t="str" cm="1">
        <f t="array" ref="BC299">SUBSTITUTE(SUBSTITUTE(_xlfn.SWITCH(AR299,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AR299), ".lo", ),"MNU_", "-MNU_")</f>
        <v>ITM_p</v>
      </c>
      <c r="BD299" s="196" t="str" cm="1">
        <f t="array" ref="BD299">SUBSTITUTE(SUBSTITUTE(_xlfn.SWITCH(AS299,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AS299), ".lo", ),"MNU_", "-MNU_")</f>
        <v>ITM_9</v>
      </c>
      <c r="BE299" s="196" t="str" cm="1">
        <f t="array" ref="BE299">SUBSTITUTE(SUBSTITUTE(_xlfn.SWITCH(AT299,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AT299), ".lo", ),"MNU_", "-MNU_")</f>
        <v>ITM_9</v>
      </c>
      <c r="BG299" s="82"/>
      <c r="BI299" s="13" t="str">
        <f t="shared" si="106"/>
        <v xml:space="preserve">  {54,                  ITM_9,                -MNU_MATX,            -MNU_XFN,             ITM_9,                ITM_P,                ITM_p,                ITM_9,                ITM_9               },</v>
      </c>
    </row>
    <row r="300" spans="24:61" ht="21">
      <c r="X300" s="180" t="str">
        <f t="shared" si="97"/>
        <v>D47</v>
      </c>
      <c r="Y300" s="181">
        <v>5</v>
      </c>
      <c r="Z300" s="181">
        <v>5</v>
      </c>
      <c r="AA300" s="183" t="str">
        <f t="shared" si="109"/>
        <v>D47.55</v>
      </c>
      <c r="AB300" s="192" t="s">
        <v>290</v>
      </c>
      <c r="AC300" s="188" t="s">
        <v>107</v>
      </c>
      <c r="AD300" s="189" t="s">
        <v>339</v>
      </c>
      <c r="AE300" s="3"/>
      <c r="AF300" s="54" t="s">
        <v>49</v>
      </c>
      <c r="AG300" s="85" t="b">
        <f t="shared" si="107"/>
        <v>1</v>
      </c>
      <c r="AH300" s="91" t="str">
        <f t="shared" si="98"/>
        <v>q</v>
      </c>
      <c r="AI300" s="92" t="str">
        <f t="shared" si="99"/>
        <v>÷</v>
      </c>
      <c r="AJ300" s="93" t="str">
        <f t="shared" si="100"/>
        <v>÷</v>
      </c>
      <c r="AK300" s="6"/>
      <c r="AL300" s="8" t="str">
        <f t="shared" si="101"/>
        <v>{55</v>
      </c>
      <c r="AM300" s="29" t="str">
        <f t="shared" si="102"/>
        <v>ITM_DIV</v>
      </c>
      <c r="AN300" s="29" t="str">
        <f t="shared" si="110"/>
        <v>MNU_STAT</v>
      </c>
      <c r="AO300" s="29" t="str">
        <f t="shared" si="111"/>
        <v>MNU_PLOTTING</v>
      </c>
      <c r="AP300" s="48" t="str">
        <f>IF(NOT(ISNA(MATCH(AM300,Lookups!E:E,))),VLOOKUP(AM300,Lookups!E:F,2,0),
IF(NOT(ISNA(MATCH(AN300,Lookups!E:E,))),VLOOKUP(AN300,Lookups!E:F,2,0),
IF(NOT(ISNA(MATCH(AO300,Lookups!E:E,))),VLOOKUP(AO300,Lookups!E:F,2,0),"ITM_NULL")))</f>
        <v>ITM_OBELUS</v>
      </c>
      <c r="AQ300" s="30" t="str">
        <f t="shared" si="105"/>
        <v>ITM_Q</v>
      </c>
      <c r="AR300" s="113" t="s">
        <v>368</v>
      </c>
      <c r="AS300" s="114" t="s">
        <v>242</v>
      </c>
      <c r="AT300" s="117" t="s">
        <v>241</v>
      </c>
      <c r="AW300" s="14" t="str">
        <f t="shared" si="108"/>
        <v>{55</v>
      </c>
      <c r="AX300" s="196" t="str" cm="1">
        <f t="array" ref="AX300">SUBSTITUTE(SUBSTITUTE(_xlfn.SWITCH(AM300,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AM300), ".lo", ),"MNU_", "-MNU_")</f>
        <v>ITM_DIV</v>
      </c>
      <c r="AY300" s="196" t="str" cm="1">
        <f t="array" ref="AY300">SUBSTITUTE(SUBSTITUTE(_xlfn.SWITCH(AN300,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AN300), ".lo", ),"MNU_", "-MNU_")</f>
        <v>-MNU_STAT</v>
      </c>
      <c r="AZ300" s="196" t="str" cm="1">
        <f t="array" ref="AZ300">SUBSTITUTE(SUBSTITUTE(_xlfn.SWITCH(AO300,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AO300), ".lo", ),"MNU_", "-MNU_")</f>
        <v>-MNU_PLOTTING</v>
      </c>
      <c r="BA300" s="215" t="str" cm="1">
        <f t="array" ref="BA300">SUBSTITUTE(SUBSTITUTE(_xlfn.SWITCH(AP300,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AP300), ".lo", ),"MNU_", "-MNU_")</f>
        <v>ITM_OBELUS</v>
      </c>
      <c r="BB300" s="196" t="str" cm="1">
        <f t="array" ref="BB300">SUBSTITUTE(SUBSTITUTE(_xlfn.SWITCH(AQ300,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AQ300), ".lo", ),"MNU_", "-MNU_")</f>
        <v>ITM_Q</v>
      </c>
      <c r="BC300" s="196" t="str" cm="1">
        <f t="array" ref="BC300">SUBSTITUTE(SUBSTITUTE(_xlfn.SWITCH(AR300,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AR300), ".lo", ),"MNU_", "-MNU_")</f>
        <v>ITM_q</v>
      </c>
      <c r="BD300" s="196" t="str" cm="1">
        <f t="array" ref="BD300">SUBSTITUTE(SUBSTITUTE(_xlfn.SWITCH(AS300,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AS300), ".lo", ),"MNU_", "-MNU_")</f>
        <v>ITM_OBELUS</v>
      </c>
      <c r="BE300" s="196" t="str" cm="1">
        <f t="array" ref="BE300">SUBSTITUTE(SUBSTITUTE(_xlfn.SWITCH(AT300,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AT300), ".lo", ),"MNU_", "-MNU_")</f>
        <v>ITM_DIV</v>
      </c>
      <c r="BG300" s="82"/>
      <c r="BI300" s="13" t="str">
        <f t="shared" si="106"/>
        <v xml:space="preserve">  {55,                  ITM_DIV,              -MNU_STAT,            -MNU_PLOTTING,        ITM_OBELUS,           ITM_Q,                ITM_q,                ITM_OBELUS,           ITM_DIV             },</v>
      </c>
    </row>
    <row r="301" spans="24:61" ht="21">
      <c r="X301" s="180" t="str">
        <f t="shared" si="97"/>
        <v>D47</v>
      </c>
      <c r="Y301" s="177">
        <v>6</v>
      </c>
      <c r="Z301" s="177">
        <v>1</v>
      </c>
      <c r="AA301" s="183" t="str">
        <f t="shared" si="109"/>
        <v>D47.61</v>
      </c>
      <c r="AB301" s="187" t="s">
        <v>18</v>
      </c>
      <c r="AC301" s="188" t="s">
        <v>76</v>
      </c>
      <c r="AD301" s="189" t="s">
        <v>77</v>
      </c>
      <c r="AE301" s="3"/>
      <c r="AF301" s="54" t="s">
        <v>450</v>
      </c>
      <c r="AG301" s="85" t="b">
        <f t="shared" si="107"/>
        <v>0</v>
      </c>
      <c r="AH301" s="91" t="str">
        <f t="shared" si="98"/>
        <v>aLock^</v>
      </c>
      <c r="AI301" s="92" t="str">
        <f t="shared" si="99"/>
        <v>Super</v>
      </c>
      <c r="AJ301" s="93" t="str">
        <f t="shared" si="100"/>
        <v>Up</v>
      </c>
      <c r="AK301" s="6"/>
      <c r="AL301" s="8" t="str">
        <f t="shared" si="101"/>
        <v>{61</v>
      </c>
      <c r="AM301" s="29" t="str">
        <f t="shared" si="102"/>
        <v>ITM_UP1</v>
      </c>
      <c r="AN301" s="29" t="str">
        <f t="shared" si="110"/>
        <v>ITM_BST</v>
      </c>
      <c r="AO301" s="29" t="str">
        <f t="shared" si="111"/>
        <v>ITM_RBR</v>
      </c>
      <c r="AP301" s="48" t="str">
        <f>IF(NOT(ISNA(MATCH(AM301,Lookups!E:E,))),VLOOKUP(AM301,Lookups!E:F,2,0),
IF(NOT(ISNA(MATCH(AN301,Lookups!E:E,))),VLOOKUP(AN301,Lookups!E:F,2,0),
IF(NOT(ISNA(MATCH(AO301,Lookups!E:E,))),VLOOKUP(AO301,Lookups!E:F,2,0),"ITM_NULL")))</f>
        <v>ITM_UP1</v>
      </c>
      <c r="AQ301" s="30" t="str">
        <f t="shared" si="105"/>
        <v>ITM_T_HOME</v>
      </c>
      <c r="AR301" s="119" t="s">
        <v>233</v>
      </c>
      <c r="AS301" s="114" t="s">
        <v>440</v>
      </c>
      <c r="AT301" s="117" t="s">
        <v>230</v>
      </c>
      <c r="AW301" s="14" t="str">
        <f t="shared" si="108"/>
        <v>{61</v>
      </c>
      <c r="AX301" s="196" t="str" cm="1">
        <f t="array" ref="AX301">SUBSTITUTE(SUBSTITUTE(_xlfn.SWITCH(AM301,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AM301), ".lo", ),"MNU_", "-MNU_")</f>
        <v>ITM_UP1</v>
      </c>
      <c r="AY301" s="196" t="str" cm="1">
        <f t="array" ref="AY301">SUBSTITUTE(SUBSTITUTE(_xlfn.SWITCH(AN301,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AN301), ".lo", ),"MNU_", "-MNU_")</f>
        <v>ITM_BST</v>
      </c>
      <c r="AZ301" s="196" t="str" cm="1">
        <f t="array" ref="AZ301">SUBSTITUTE(SUBSTITUTE(_xlfn.SWITCH(AO301,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AO301), ".lo", ),"MNU_", "-MNU_")</f>
        <v>ITM_RBR</v>
      </c>
      <c r="BA301" s="215" t="str" cm="1">
        <f t="array" ref="BA301">SUBSTITUTE(SUBSTITUTE(_xlfn.SWITCH(AP301,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AP301), ".lo", ),"MNU_", "-MNU_")</f>
        <v>ITM_UP1</v>
      </c>
      <c r="BB301" s="196" t="str" cm="1">
        <f t="array" ref="BB301">SUBSTITUTE(SUBSTITUTE(_xlfn.SWITCH(AQ301,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AQ301), ".lo", ),"MNU_", "-MNU_")</f>
        <v>ITM_UP1</v>
      </c>
      <c r="BC301" s="196" t="str" cm="1">
        <f t="array" ref="BC301">SUBSTITUTE(SUBSTITUTE(_xlfn.SWITCH(AR301,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AR301), ".lo", ),"MNU_", "-MNU_")</f>
        <v>CHR_caseUP</v>
      </c>
      <c r="BD301" s="196" t="str" cm="1">
        <f t="array" ref="BD301">SUBSTITUTE(SUBSTITUTE(_xlfn.SWITCH(AS301,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AS301), ".lo", ),"MNU_", "-MNU_")</f>
        <v>ITM_UP_ARROW</v>
      </c>
      <c r="BE301" s="196" t="str" cm="1">
        <f t="array" ref="BE301">SUBSTITUTE(SUBSTITUTE(_xlfn.SWITCH(AT301,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AT301), ".lo", ),"MNU_", "-MNU_")</f>
        <v>ITM_UP1</v>
      </c>
      <c r="BG301" s="82"/>
      <c r="BI301" s="13" t="str">
        <f t="shared" si="106"/>
        <v xml:space="preserve">  {61,                  ITM_UP1,              ITM_BST,              ITM_RBR,              ITM_UP1,              ITM_UP1,              CHR_caseUP,           ITM_UP_ARROW,         ITM_UP1             },</v>
      </c>
    </row>
    <row r="302" spans="24:61" ht="21">
      <c r="X302" s="180" t="str">
        <f t="shared" si="97"/>
        <v>D47</v>
      </c>
      <c r="Y302" s="181">
        <v>6</v>
      </c>
      <c r="Z302" s="181">
        <v>2</v>
      </c>
      <c r="AA302" s="183" t="str">
        <f t="shared" si="109"/>
        <v>D47.62</v>
      </c>
      <c r="AB302" s="187">
        <v>4</v>
      </c>
      <c r="AC302" s="188" t="s">
        <v>108</v>
      </c>
      <c r="AD302" s="189" t="s">
        <v>121</v>
      </c>
      <c r="AE302" s="3"/>
      <c r="AF302" s="54" t="s">
        <v>50</v>
      </c>
      <c r="AG302" s="85" t="b">
        <f t="shared" si="107"/>
        <v>1</v>
      </c>
      <c r="AH302" s="91" t="str">
        <f t="shared" si="98"/>
        <v>r</v>
      </c>
      <c r="AI302" s="92">
        <f t="shared" si="99"/>
        <v>4</v>
      </c>
      <c r="AJ302" s="93">
        <f t="shared" si="100"/>
        <v>4</v>
      </c>
      <c r="AK302" s="6"/>
      <c r="AL302" s="8" t="str">
        <f t="shared" si="101"/>
        <v>{62</v>
      </c>
      <c r="AM302" s="29" t="str">
        <f t="shared" si="102"/>
        <v>ITM_4</v>
      </c>
      <c r="AN302" s="29" t="str">
        <f t="shared" si="110"/>
        <v>MNU_BASE</v>
      </c>
      <c r="AO302" s="29" t="str">
        <f t="shared" si="111"/>
        <v>MNU_BITS</v>
      </c>
      <c r="AP302" s="48" t="str">
        <f>IF(NOT(ISNA(MATCH(AM302,Lookups!E:E,))),VLOOKUP(AM302,Lookups!E:F,2,0),
IF(NOT(ISNA(MATCH(AN302,Lookups!E:E,))),VLOOKUP(AN302,Lookups!E:F,2,0),
IF(NOT(ISNA(MATCH(AO302,Lookups!E:E,))),VLOOKUP(AO302,Lookups!E:F,2,0),"ITM_NULL")))</f>
        <v>ITM_4</v>
      </c>
      <c r="AQ302" s="30" t="str">
        <f t="shared" si="105"/>
        <v>ITM_R</v>
      </c>
      <c r="AR302" s="113" t="s">
        <v>369</v>
      </c>
      <c r="AS302" s="114" t="s">
        <v>249</v>
      </c>
      <c r="AT302" s="117" t="s">
        <v>249</v>
      </c>
      <c r="AW302" s="14" t="str">
        <f t="shared" si="108"/>
        <v>{62</v>
      </c>
      <c r="AX302" s="196" t="str" cm="1">
        <f t="array" ref="AX302">SUBSTITUTE(SUBSTITUTE(_xlfn.SWITCH(AM302,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AM302), ".lo", ),"MNU_", "-MNU_")</f>
        <v>ITM_4</v>
      </c>
      <c r="AY302" s="196" t="str" cm="1">
        <f t="array" ref="AY302">SUBSTITUTE(SUBSTITUTE(_xlfn.SWITCH(AN302,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AN302), ".lo", ),"MNU_", "-MNU_")</f>
        <v>-MNU_BASE</v>
      </c>
      <c r="AZ302" s="196" t="str" cm="1">
        <f t="array" ref="AZ302">SUBSTITUTE(SUBSTITUTE(_xlfn.SWITCH(AO302,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AO302), ".lo", ),"MNU_", "-MNU_")</f>
        <v>-MNU_BITS</v>
      </c>
      <c r="BA302" s="215" t="str" cm="1">
        <f t="array" ref="BA302">SUBSTITUTE(SUBSTITUTE(_xlfn.SWITCH(AP302,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AP302), ".lo", ),"MNU_", "-MNU_")</f>
        <v>ITM_4</v>
      </c>
      <c r="BB302" s="196" t="str" cm="1">
        <f t="array" ref="BB302">SUBSTITUTE(SUBSTITUTE(_xlfn.SWITCH(AQ302,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AQ302), ".lo", ),"MNU_", "-MNU_")</f>
        <v>ITM_R</v>
      </c>
      <c r="BC302" s="196" t="str" cm="1">
        <f t="array" ref="BC302">SUBSTITUTE(SUBSTITUTE(_xlfn.SWITCH(AR302,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AR302), ".lo", ),"MNU_", "-MNU_")</f>
        <v>ITM_r</v>
      </c>
      <c r="BD302" s="196" t="str" cm="1">
        <f t="array" ref="BD302">SUBSTITUTE(SUBSTITUTE(_xlfn.SWITCH(AS302,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AS302), ".lo", ),"MNU_", "-MNU_")</f>
        <v>ITM_4</v>
      </c>
      <c r="BE302" s="196" t="str" cm="1">
        <f t="array" ref="BE302">SUBSTITUTE(SUBSTITUTE(_xlfn.SWITCH(AT302,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AT302), ".lo", ),"MNU_", "-MNU_")</f>
        <v>ITM_4</v>
      </c>
      <c r="BG302" s="82"/>
      <c r="BI302" s="13" t="str">
        <f t="shared" si="106"/>
        <v xml:space="preserve">  {62,                  ITM_4,                -MNU_BASE,            -MNU_BITS,            ITM_4,                ITM_R,                ITM_r,                ITM_4,                ITM_4               },</v>
      </c>
    </row>
    <row r="303" spans="24:61" ht="21">
      <c r="X303" s="180" t="str">
        <f t="shared" si="97"/>
        <v>D47</v>
      </c>
      <c r="Y303" s="181">
        <v>6</v>
      </c>
      <c r="Z303" s="181">
        <v>3</v>
      </c>
      <c r="AA303" s="183" t="str">
        <f t="shared" si="109"/>
        <v>D47.63</v>
      </c>
      <c r="AB303" s="187">
        <v>5</v>
      </c>
      <c r="AC303" s="188" t="s">
        <v>109</v>
      </c>
      <c r="AD303" s="189" t="s">
        <v>119</v>
      </c>
      <c r="AE303" s="3"/>
      <c r="AF303" s="54" t="s">
        <v>51</v>
      </c>
      <c r="AG303" s="85" t="b">
        <f t="shared" si="107"/>
        <v>1</v>
      </c>
      <c r="AH303" s="91" t="str">
        <f t="shared" si="98"/>
        <v>s</v>
      </c>
      <c r="AI303" s="92">
        <f t="shared" si="99"/>
        <v>5</v>
      </c>
      <c r="AJ303" s="93">
        <f t="shared" si="100"/>
        <v>5</v>
      </c>
      <c r="AK303" s="6"/>
      <c r="AL303" s="8" t="str">
        <f t="shared" si="101"/>
        <v>{63</v>
      </c>
      <c r="AM303" s="29" t="str">
        <f t="shared" si="102"/>
        <v>ITM_5</v>
      </c>
      <c r="AN303" s="29" t="str">
        <f t="shared" si="110"/>
        <v>MNU_UNITCONV</v>
      </c>
      <c r="AO303" s="29" t="str">
        <f t="shared" si="111"/>
        <v>MNU_CLK</v>
      </c>
      <c r="AP303" s="48" t="str">
        <f>IF(NOT(ISNA(MATCH(AM303,Lookups!E:E,))),VLOOKUP(AM303,Lookups!E:F,2,0),
IF(NOT(ISNA(MATCH(AN303,Lookups!E:E,))),VLOOKUP(AN303,Lookups!E:F,2,0),
IF(NOT(ISNA(MATCH(AO303,Lookups!E:E,))),VLOOKUP(AO303,Lookups!E:F,2,0),"ITM_NULL")))</f>
        <v>ITM_5</v>
      </c>
      <c r="AQ303" s="30" t="str">
        <f t="shared" si="105"/>
        <v>ITM_S</v>
      </c>
      <c r="AR303" s="113" t="s">
        <v>370</v>
      </c>
      <c r="AS303" s="114" t="s">
        <v>251</v>
      </c>
      <c r="AT303" s="117" t="s">
        <v>251</v>
      </c>
      <c r="AW303" s="14" t="str">
        <f t="shared" si="108"/>
        <v>{63</v>
      </c>
      <c r="AX303" s="196" t="str" cm="1">
        <f t="array" ref="AX303">SUBSTITUTE(SUBSTITUTE(_xlfn.SWITCH(AM303,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AM303), ".lo", ),"MNU_", "-MNU_")</f>
        <v>ITM_5</v>
      </c>
      <c r="AY303" s="196" t="str" cm="1">
        <f t="array" ref="AY303">SUBSTITUTE(SUBSTITUTE(_xlfn.SWITCH(AN303,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AN303), ".lo", ),"MNU_", "-MNU_")</f>
        <v>-MNU_UNITCONV</v>
      </c>
      <c r="AZ303" s="196" t="str" cm="1">
        <f t="array" ref="AZ303">SUBSTITUTE(SUBSTITUTE(_xlfn.SWITCH(AO303,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AO303), ".lo", ),"MNU_", "-MNU_")</f>
        <v>-MNU_CLK</v>
      </c>
      <c r="BA303" s="215" t="str" cm="1">
        <f t="array" ref="BA303">SUBSTITUTE(SUBSTITUTE(_xlfn.SWITCH(AP303,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AP303), ".lo", ),"MNU_", "-MNU_")</f>
        <v>ITM_5</v>
      </c>
      <c r="BB303" s="196" t="str" cm="1">
        <f t="array" ref="BB303">SUBSTITUTE(SUBSTITUTE(_xlfn.SWITCH(AQ303,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AQ303), ".lo", ),"MNU_", "-MNU_")</f>
        <v>ITM_S</v>
      </c>
      <c r="BC303" s="196" t="str" cm="1">
        <f t="array" ref="BC303">SUBSTITUTE(SUBSTITUTE(_xlfn.SWITCH(AR303,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AR303), ".lo", ),"MNU_", "-MNU_")</f>
        <v>ITM_s</v>
      </c>
      <c r="BD303" s="196" t="str" cm="1">
        <f t="array" ref="BD303">SUBSTITUTE(SUBSTITUTE(_xlfn.SWITCH(AS303,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AS303), ".lo", ),"MNU_", "-MNU_")</f>
        <v>ITM_5</v>
      </c>
      <c r="BE303" s="196" t="str" cm="1">
        <f t="array" ref="BE303">SUBSTITUTE(SUBSTITUTE(_xlfn.SWITCH(AT303,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AT303), ".lo", ),"MNU_", "-MNU_")</f>
        <v>ITM_5</v>
      </c>
      <c r="BG303" s="82"/>
      <c r="BI303" s="13" t="str">
        <f t="shared" si="106"/>
        <v xml:space="preserve">  {63,                  ITM_5,                -MNU_UNITCONV,        -MNU_CLK,             ITM_5,                ITM_S,                ITM_s,                ITM_5,                ITM_5               },</v>
      </c>
    </row>
    <row r="304" spans="24:61" ht="21">
      <c r="X304" s="180" t="str">
        <f t="shared" si="97"/>
        <v>D47</v>
      </c>
      <c r="Y304" s="181">
        <v>6</v>
      </c>
      <c r="Z304" s="181">
        <v>4</v>
      </c>
      <c r="AA304" s="183" t="str">
        <f t="shared" si="109"/>
        <v>D47.64</v>
      </c>
      <c r="AB304" s="187">
        <v>6</v>
      </c>
      <c r="AC304" s="188" t="s">
        <v>110</v>
      </c>
      <c r="AD304" s="189" t="s">
        <v>334</v>
      </c>
      <c r="AE304" s="3"/>
      <c r="AF304" s="54" t="s">
        <v>52</v>
      </c>
      <c r="AG304" s="85" t="b">
        <f t="shared" si="107"/>
        <v>1</v>
      </c>
      <c r="AH304" s="91" t="str">
        <f t="shared" si="98"/>
        <v>t</v>
      </c>
      <c r="AI304" s="92">
        <f t="shared" si="99"/>
        <v>6</v>
      </c>
      <c r="AJ304" s="93">
        <f t="shared" si="100"/>
        <v>6</v>
      </c>
      <c r="AK304" s="6"/>
      <c r="AL304" s="8" t="str">
        <f t="shared" si="101"/>
        <v>{64</v>
      </c>
      <c r="AM304" s="29" t="str">
        <f t="shared" si="102"/>
        <v>ITM_6</v>
      </c>
      <c r="AN304" s="29" t="str">
        <f t="shared" si="110"/>
        <v>MNU_FLAGS</v>
      </c>
      <c r="AO304" s="29" t="str">
        <f t="shared" si="111"/>
        <v>MNU_PARTS</v>
      </c>
      <c r="AP304" s="48" t="str">
        <f>IF(NOT(ISNA(MATCH(AM304,Lookups!E:E,))),VLOOKUP(AM304,Lookups!E:F,2,0),
IF(NOT(ISNA(MATCH(AN304,Lookups!E:E,))),VLOOKUP(AN304,Lookups!E:F,2,0),
IF(NOT(ISNA(MATCH(AO304,Lookups!E:E,))),VLOOKUP(AO304,Lookups!E:F,2,0),"ITM_NULL")))</f>
        <v>ITM_6</v>
      </c>
      <c r="AQ304" s="30" t="str">
        <f t="shared" si="105"/>
        <v>ITM_T</v>
      </c>
      <c r="AR304" s="113" t="s">
        <v>371</v>
      </c>
      <c r="AS304" s="114" t="s">
        <v>253</v>
      </c>
      <c r="AT304" s="117" t="s">
        <v>253</v>
      </c>
      <c r="AW304" s="14" t="str">
        <f t="shared" si="108"/>
        <v>{64</v>
      </c>
      <c r="AX304" s="196" t="str" cm="1">
        <f t="array" ref="AX304">SUBSTITUTE(SUBSTITUTE(_xlfn.SWITCH(AM304,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AM304), ".lo", ),"MNU_", "-MNU_")</f>
        <v>ITM_6</v>
      </c>
      <c r="AY304" s="196" t="str" cm="1">
        <f t="array" ref="AY304">SUBSTITUTE(SUBSTITUTE(_xlfn.SWITCH(AN304,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AN304), ".lo", ),"MNU_", "-MNU_")</f>
        <v>-MNU_FLAGS</v>
      </c>
      <c r="AZ304" s="196" t="str" cm="1">
        <f t="array" ref="AZ304">SUBSTITUTE(SUBSTITUTE(_xlfn.SWITCH(AO304,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AO304), ".lo", ),"MNU_", "-MNU_")</f>
        <v>-MNU_PARTS</v>
      </c>
      <c r="BA304" s="215" t="str" cm="1">
        <f t="array" ref="BA304">SUBSTITUTE(SUBSTITUTE(_xlfn.SWITCH(AP304,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AP304), ".lo", ),"MNU_", "-MNU_")</f>
        <v>ITM_6</v>
      </c>
      <c r="BB304" s="196" t="str" cm="1">
        <f t="array" ref="BB304">SUBSTITUTE(SUBSTITUTE(_xlfn.SWITCH(AQ304,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AQ304), ".lo", ),"MNU_", "-MNU_")</f>
        <v>ITM_T</v>
      </c>
      <c r="BC304" s="196" t="str" cm="1">
        <f t="array" ref="BC304">SUBSTITUTE(SUBSTITUTE(_xlfn.SWITCH(AR304,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AR304), ".lo", ),"MNU_", "-MNU_")</f>
        <v>ITM_t</v>
      </c>
      <c r="BD304" s="196" t="str" cm="1">
        <f t="array" ref="BD304">SUBSTITUTE(SUBSTITUTE(_xlfn.SWITCH(AS304,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AS304), ".lo", ),"MNU_", "-MNU_")</f>
        <v>ITM_6</v>
      </c>
      <c r="BE304" s="196" t="str" cm="1">
        <f t="array" ref="BE304">SUBSTITUTE(SUBSTITUTE(_xlfn.SWITCH(AT304,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AT304), ".lo", ),"MNU_", "-MNU_")</f>
        <v>ITM_6</v>
      </c>
      <c r="BG304" s="82"/>
      <c r="BI304" s="13" t="str">
        <f t="shared" si="106"/>
        <v xml:space="preserve">  {64,                  ITM_6,                -MNU_FLAGS,           -MNU_PARTS,           ITM_6,                ITM_T,                ITM_t,                ITM_6,                ITM_6               },</v>
      </c>
    </row>
    <row r="305" spans="24:61" ht="21">
      <c r="X305" s="180" t="str">
        <f t="shared" si="97"/>
        <v>D47</v>
      </c>
      <c r="Y305" s="181">
        <v>6</v>
      </c>
      <c r="Z305" s="181">
        <v>5</v>
      </c>
      <c r="AA305" s="183" t="str">
        <f t="shared" si="109"/>
        <v>D47.65</v>
      </c>
      <c r="AB305" s="192" t="s">
        <v>289</v>
      </c>
      <c r="AC305" s="188" t="s">
        <v>111</v>
      </c>
      <c r="AD305" s="189" t="s">
        <v>122</v>
      </c>
      <c r="AE305" s="3"/>
      <c r="AF305" s="54" t="s">
        <v>53</v>
      </c>
      <c r="AG305" s="85" t="b">
        <f t="shared" si="107"/>
        <v>1</v>
      </c>
      <c r="AH305" s="91" t="str">
        <f t="shared" si="98"/>
        <v>u</v>
      </c>
      <c r="AI305" s="92" t="str">
        <f t="shared" si="99"/>
        <v>✕</v>
      </c>
      <c r="AJ305" s="93" t="str">
        <f t="shared" si="100"/>
        <v>✕</v>
      </c>
      <c r="AK305" s="6"/>
      <c r="AL305" s="8" t="str">
        <f t="shared" si="101"/>
        <v>{65</v>
      </c>
      <c r="AM305" s="29" t="str">
        <f t="shared" si="102"/>
        <v>ITM_MULT</v>
      </c>
      <c r="AN305" s="29" t="str">
        <f t="shared" si="110"/>
        <v>MNU_PROB</v>
      </c>
      <c r="AO305" s="29" t="str">
        <f t="shared" si="111"/>
        <v>MNU_INTS</v>
      </c>
      <c r="AP305" s="48" t="str">
        <f>IF(NOT(ISNA(MATCH(AM305,Lookups!E:E,))),VLOOKUP(AM305,Lookups!E:F,2,0),
IF(NOT(ISNA(MATCH(AN305,Lookups!E:E,))),VLOOKUP(AN305,Lookups!E:F,2,0),
IF(NOT(ISNA(MATCH(AO305,Lookups!E:E,))),VLOOKUP(AO305,Lookups!E:F,2,0),"ITM_NULL")))</f>
        <v>ITM_CROSS</v>
      </c>
      <c r="AQ305" s="30" t="str">
        <f t="shared" si="105"/>
        <v>ITM_U</v>
      </c>
      <c r="AR305" s="113" t="s">
        <v>372</v>
      </c>
      <c r="AS305" s="114" t="s">
        <v>256</v>
      </c>
      <c r="AT305" s="117" t="s">
        <v>255</v>
      </c>
      <c r="AW305" s="14" t="str">
        <f t="shared" si="108"/>
        <v>{65</v>
      </c>
      <c r="AX305" s="196" t="str" cm="1">
        <f t="array" ref="AX305">SUBSTITUTE(SUBSTITUTE(_xlfn.SWITCH(AM305,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AM305), ".lo", ),"MNU_", "-MNU_")</f>
        <v>ITM_MULT</v>
      </c>
      <c r="AY305" s="196" t="str" cm="1">
        <f t="array" ref="AY305">SUBSTITUTE(SUBSTITUTE(_xlfn.SWITCH(AN305,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AN305), ".lo", ),"MNU_", "-MNU_")</f>
        <v>-MNU_PROB</v>
      </c>
      <c r="AZ305" s="196" t="str" cm="1">
        <f t="array" ref="AZ305">SUBSTITUTE(SUBSTITUTE(_xlfn.SWITCH(AO305,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AO305), ".lo", ),"MNU_", "-MNU_")</f>
        <v>-MNU_INTS</v>
      </c>
      <c r="BA305" s="215" t="str" cm="1">
        <f t="array" ref="BA305">SUBSTITUTE(SUBSTITUTE(_xlfn.SWITCH(AP305,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AP305), ".lo", ),"MNU_", "-MNU_")</f>
        <v>ITM_CROSS</v>
      </c>
      <c r="BB305" s="196" t="str" cm="1">
        <f t="array" ref="BB305">SUBSTITUTE(SUBSTITUTE(_xlfn.SWITCH(AQ305,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AQ305), ".lo", ),"MNU_", "-MNU_")</f>
        <v>ITM_U</v>
      </c>
      <c r="BC305" s="196" t="str" cm="1">
        <f t="array" ref="BC305">SUBSTITUTE(SUBSTITUTE(_xlfn.SWITCH(AR305,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AR305), ".lo", ),"MNU_", "-MNU_")</f>
        <v>ITM_u</v>
      </c>
      <c r="BD305" s="196" t="str" cm="1">
        <f t="array" ref="BD305">SUBSTITUTE(SUBSTITUTE(_xlfn.SWITCH(AS305,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AS305), ".lo", ),"MNU_", "-MNU_")</f>
        <v>ITM_CROSS</v>
      </c>
      <c r="BE305" s="196" t="str" cm="1">
        <f t="array" ref="BE305">SUBSTITUTE(SUBSTITUTE(_xlfn.SWITCH(AT305,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AT305), ".lo", ),"MNU_", "-MNU_")</f>
        <v>ITM_MULT</v>
      </c>
      <c r="BG305" s="82"/>
      <c r="BI305" s="13" t="str">
        <f t="shared" si="106"/>
        <v xml:space="preserve">  {65,                  ITM_MULT,             -MNU_PROB,            -MNU_INTS,            ITM_CROSS,            ITM_U,                ITM_u,                ITM_CROSS,            ITM_MULT            },</v>
      </c>
    </row>
    <row r="306" spans="24:61" ht="21">
      <c r="X306" s="180" t="str">
        <f t="shared" si="97"/>
        <v>D47</v>
      </c>
      <c r="Y306" s="177">
        <v>7</v>
      </c>
      <c r="Z306" s="177">
        <v>1</v>
      </c>
      <c r="AA306" s="183" t="str">
        <f t="shared" si="109"/>
        <v>D47.71</v>
      </c>
      <c r="AB306" s="187" t="s">
        <v>19</v>
      </c>
      <c r="AC306" s="188" t="s">
        <v>78</v>
      </c>
      <c r="AD306" s="189" t="s">
        <v>79</v>
      </c>
      <c r="AE306" s="3"/>
      <c r="AF306" s="54" t="s">
        <v>449</v>
      </c>
      <c r="AG306" s="85" t="b">
        <f t="shared" si="107"/>
        <v>0</v>
      </c>
      <c r="AH306" s="91" t="str">
        <f t="shared" si="98"/>
        <v>aLockv</v>
      </c>
      <c r="AI306" s="92" t="str">
        <f t="shared" si="99"/>
        <v>Sub</v>
      </c>
      <c r="AJ306" s="93" t="str">
        <f t="shared" si="100"/>
        <v>Dn</v>
      </c>
      <c r="AK306" s="6"/>
      <c r="AL306" s="8" t="str">
        <f t="shared" si="101"/>
        <v>{71</v>
      </c>
      <c r="AM306" s="29" t="str">
        <f t="shared" si="102"/>
        <v>ITM_DOWN1</v>
      </c>
      <c r="AN306" s="29" t="str">
        <f t="shared" si="110"/>
        <v>ITM_SST</v>
      </c>
      <c r="AO306" s="29" t="str">
        <f t="shared" si="111"/>
        <v>ITM_FLGSV</v>
      </c>
      <c r="AP306" s="48" t="str">
        <f>IF(NOT(ISNA(MATCH(AM306,Lookups!E:E,))),VLOOKUP(AM306,Lookups!E:F,2,0),
IF(NOT(ISNA(MATCH(AN306,Lookups!E:E,))),VLOOKUP(AN306,Lookups!E:F,2,0),
IF(NOT(ISNA(MATCH(AO306,Lookups!E:E,))),VLOOKUP(AO306,Lookups!E:F,2,0),"ITM_NULL")))</f>
        <v>ITM_DOWN1</v>
      </c>
      <c r="AQ306" s="30" t="str">
        <f>VLOOKUP(AF306,labelitem,2,0)</f>
        <v>ITM_T_END</v>
      </c>
      <c r="AR306" s="119" t="s">
        <v>247</v>
      </c>
      <c r="AS306" s="114" t="s">
        <v>439</v>
      </c>
      <c r="AT306" s="117" t="s">
        <v>244</v>
      </c>
      <c r="AW306" s="14" t="str">
        <f t="shared" si="108"/>
        <v>{71</v>
      </c>
      <c r="AX306" s="196" t="str" cm="1">
        <f t="array" ref="AX306">SUBSTITUTE(SUBSTITUTE(_xlfn.SWITCH(AM306,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AM306), ".lo", ),"MNU_", "-MNU_")</f>
        <v>ITM_DOWN1</v>
      </c>
      <c r="AY306" s="196" t="str" cm="1">
        <f t="array" ref="AY306">SUBSTITUTE(SUBSTITUTE(_xlfn.SWITCH(AN306,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AN306), ".lo", ),"MNU_", "-MNU_")</f>
        <v>ITM_SST</v>
      </c>
      <c r="AZ306" s="196" t="str" cm="1">
        <f t="array" ref="AZ306">SUBSTITUTE(SUBSTITUTE(_xlfn.SWITCH(AO306,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AO306), ".lo", ),"MNU_", "-MNU_")</f>
        <v>ITM_FLGSV</v>
      </c>
      <c r="BA306" s="215" t="str" cm="1">
        <f t="array" ref="BA306">SUBSTITUTE(SUBSTITUTE(_xlfn.SWITCH(AP306,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AP306), ".lo", ),"MNU_", "-MNU_")</f>
        <v>ITM_DOWN1</v>
      </c>
      <c r="BB306" s="196" t="str" cm="1">
        <f t="array" ref="BB306">SUBSTITUTE(SUBSTITUTE(_xlfn.SWITCH(AQ306,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AQ306), ".lo", ),"MNU_", "-MNU_")</f>
        <v>ITM_DOWN1</v>
      </c>
      <c r="BC306" s="196" t="str" cm="1">
        <f t="array" ref="BC306">SUBSTITUTE(SUBSTITUTE(_xlfn.SWITCH(AR306,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AR306), ".lo", ),"MNU_", "-MNU_")</f>
        <v>CHR_caseDN</v>
      </c>
      <c r="BD306" s="196" t="str" cm="1">
        <f t="array" ref="BD306">SUBSTITUTE(SUBSTITUTE(_xlfn.SWITCH(AS306,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AS306), ".lo", ),"MNU_", "-MNU_")</f>
        <v>ITM_DOWN_ARROW</v>
      </c>
      <c r="BE306" s="196" t="str" cm="1">
        <f t="array" ref="BE306">SUBSTITUTE(SUBSTITUTE(_xlfn.SWITCH(AT306,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AT306), ".lo", ),"MNU_", "-MNU_")</f>
        <v>ITM_DOWN1</v>
      </c>
      <c r="BG306" s="82"/>
      <c r="BI306" s="13" t="str">
        <f t="shared" si="106"/>
        <v xml:space="preserve">  {71,                  ITM_DOWN1,            ITM_SST,              ITM_FLGSV,            ITM_DOWN1,            ITM_DOWN1,            CHR_caseDN,           ITM_DOWN_ARROW,       ITM_DOWN1           },</v>
      </c>
    </row>
    <row r="307" spans="24:61" ht="21">
      <c r="X307" s="180" t="str">
        <f t="shared" si="97"/>
        <v>D47</v>
      </c>
      <c r="Y307" s="181">
        <v>7</v>
      </c>
      <c r="Z307" s="181">
        <v>2</v>
      </c>
      <c r="AA307" s="183" t="str">
        <f t="shared" si="109"/>
        <v>D47.72</v>
      </c>
      <c r="AB307" s="187">
        <v>1</v>
      </c>
      <c r="AC307" s="188" t="s">
        <v>80</v>
      </c>
      <c r="AD307" s="189" t="s">
        <v>123</v>
      </c>
      <c r="AE307" s="3"/>
      <c r="AF307" s="54" t="s">
        <v>54</v>
      </c>
      <c r="AG307" s="85" t="b">
        <f t="shared" si="107"/>
        <v>1</v>
      </c>
      <c r="AH307" s="91" t="str">
        <f t="shared" si="98"/>
        <v>v</v>
      </c>
      <c r="AI307" s="92">
        <f t="shared" si="99"/>
        <v>1</v>
      </c>
      <c r="AJ307" s="93">
        <f t="shared" si="100"/>
        <v>1</v>
      </c>
      <c r="AK307" s="6"/>
      <c r="AL307" s="8" t="str">
        <f t="shared" si="101"/>
        <v>{72</v>
      </c>
      <c r="AM307" s="29" t="str">
        <f t="shared" si="102"/>
        <v>ITM_1</v>
      </c>
      <c r="AN307" s="29" t="str">
        <f t="shared" si="110"/>
        <v>ITM_ASSIGN</v>
      </c>
      <c r="AO307" s="29" t="str">
        <f t="shared" si="111"/>
        <v>MNU_ASN</v>
      </c>
      <c r="AP307" s="48" t="str">
        <f>IF(NOT(ISNA(MATCH(AM307,Lookups!E:E,))),VLOOKUP(AM307,Lookups!E:F,2,0),
IF(NOT(ISNA(MATCH(AN307,Lookups!E:E,))),VLOOKUP(AN307,Lookups!E:F,2,0),
IF(NOT(ISNA(MATCH(AO307,Lookups!E:E,))),VLOOKUP(AO307,Lookups!E:F,2,0),"ITM_NULL")))</f>
        <v>ITM_1</v>
      </c>
      <c r="AQ307" s="30" t="str">
        <f t="shared" si="105"/>
        <v>ITM_V</v>
      </c>
      <c r="AR307" s="113" t="s">
        <v>373</v>
      </c>
      <c r="AS307" s="114" t="s">
        <v>259</v>
      </c>
      <c r="AT307" s="117" t="s">
        <v>259</v>
      </c>
      <c r="AW307" s="14" t="str">
        <f t="shared" si="108"/>
        <v>{72</v>
      </c>
      <c r="AX307" s="196" t="str" cm="1">
        <f t="array" ref="AX307">SUBSTITUTE(SUBSTITUTE(_xlfn.SWITCH(AM307,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AM307), ".lo", ),"MNU_", "-MNU_")</f>
        <v>ITM_1</v>
      </c>
      <c r="AY307" s="196" t="str" cm="1">
        <f t="array" ref="AY307">SUBSTITUTE(SUBSTITUTE(_xlfn.SWITCH(AN307,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AN307), ".lo", ),"MNU_", "-MNU_")</f>
        <v>ITM_ASSIGN</v>
      </c>
      <c r="AZ307" s="196" t="str" cm="1">
        <f t="array" ref="AZ307">SUBSTITUTE(SUBSTITUTE(_xlfn.SWITCH(AO307,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AO307), ".lo", ),"MNU_", "-MNU_")</f>
        <v>-MNU_ASN</v>
      </c>
      <c r="BA307" s="215" t="str" cm="1">
        <f t="array" ref="BA307">SUBSTITUTE(SUBSTITUTE(_xlfn.SWITCH(AP307,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AP307), ".lo", ),"MNU_", "-MNU_")</f>
        <v>ITM_1</v>
      </c>
      <c r="BB307" s="196" t="str" cm="1">
        <f t="array" ref="BB307">SUBSTITUTE(SUBSTITUTE(_xlfn.SWITCH(AQ307,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AQ307), ".lo", ),"MNU_", "-MNU_")</f>
        <v>ITM_V</v>
      </c>
      <c r="BC307" s="196" t="str" cm="1">
        <f t="array" ref="BC307">SUBSTITUTE(SUBSTITUTE(_xlfn.SWITCH(AR307,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AR307), ".lo", ),"MNU_", "-MNU_")</f>
        <v>ITM_v</v>
      </c>
      <c r="BD307" s="196" t="str" cm="1">
        <f t="array" ref="BD307">SUBSTITUTE(SUBSTITUTE(_xlfn.SWITCH(AS307,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AS307), ".lo", ),"MNU_", "-MNU_")</f>
        <v>ITM_1</v>
      </c>
      <c r="BE307" s="196" t="str" cm="1">
        <f t="array" ref="BE307">SUBSTITUTE(SUBSTITUTE(_xlfn.SWITCH(AT307,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AT307), ".lo", ),"MNU_", "-MNU_")</f>
        <v>ITM_1</v>
      </c>
      <c r="BG307" s="82"/>
      <c r="BI307" s="13" t="str">
        <f t="shared" si="106"/>
        <v xml:space="preserve">  {72,                  ITM_1,                ITM_ASSIGN,           -MNU_ASN,             ITM_1,                ITM_V,                ITM_v,                ITM_1,                ITM_1               },</v>
      </c>
    </row>
    <row r="308" spans="24:61" ht="21">
      <c r="X308" s="180" t="str">
        <f t="shared" si="97"/>
        <v>D47</v>
      </c>
      <c r="Y308" s="181">
        <v>7</v>
      </c>
      <c r="Z308" s="181">
        <v>3</v>
      </c>
      <c r="AA308" s="183" t="str">
        <f t="shared" si="109"/>
        <v>D47.73</v>
      </c>
      <c r="AB308" s="187">
        <v>2</v>
      </c>
      <c r="AC308" s="191" t="s">
        <v>294</v>
      </c>
      <c r="AD308" s="158" t="s">
        <v>654</v>
      </c>
      <c r="AE308" s="3"/>
      <c r="AF308" s="54" t="s">
        <v>129</v>
      </c>
      <c r="AG308" s="85" t="b">
        <f t="shared" si="107"/>
        <v>1</v>
      </c>
      <c r="AH308" s="91" t="str">
        <f t="shared" si="98"/>
        <v>w</v>
      </c>
      <c r="AI308" s="92">
        <f t="shared" si="99"/>
        <v>2</v>
      </c>
      <c r="AJ308" s="93">
        <f t="shared" si="100"/>
        <v>2</v>
      </c>
      <c r="AK308" s="6"/>
      <c r="AL308" s="8" t="str">
        <f t="shared" si="101"/>
        <v>{73</v>
      </c>
      <c r="AM308" s="29" t="str">
        <f t="shared" si="102"/>
        <v>ITM_2</v>
      </c>
      <c r="AN308" s="29" t="str">
        <f t="shared" si="110"/>
        <v>MNU_SETUP</v>
      </c>
      <c r="AO308" s="29" t="str">
        <f t="shared" si="111"/>
        <v>MNU_ALPHAFN</v>
      </c>
      <c r="AP308" s="48" t="str">
        <f>IF(NOT(ISNA(MATCH(AM308,Lookups!E:E,))),VLOOKUP(AM308,Lookups!E:F,2,0),
IF(NOT(ISNA(MATCH(AN308,Lookups!E:E,))),VLOOKUP(AN308,Lookups!E:F,2,0),
IF(NOT(ISNA(MATCH(AO308,Lookups!E:E,))),VLOOKUP(AO308,Lookups!E:F,2,0),"ITM_NULL")))</f>
        <v>ITM_2</v>
      </c>
      <c r="AQ308" s="30" t="str">
        <f t="shared" si="105"/>
        <v>ITM_W</v>
      </c>
      <c r="AR308" s="113" t="s">
        <v>374</v>
      </c>
      <c r="AS308" s="114" t="s">
        <v>262</v>
      </c>
      <c r="AT308" s="117" t="s">
        <v>262</v>
      </c>
      <c r="AW308" s="14" t="str">
        <f t="shared" si="108"/>
        <v>{73</v>
      </c>
      <c r="AX308" s="196" t="str" cm="1">
        <f t="array" ref="AX308">SUBSTITUTE(SUBSTITUTE(_xlfn.SWITCH(AM308,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AM308), ".lo", ),"MNU_", "-MNU_")</f>
        <v>ITM_2</v>
      </c>
      <c r="AY308" s="196" t="str" cm="1">
        <f t="array" ref="AY308">SUBSTITUTE(SUBSTITUTE(_xlfn.SWITCH(AN308,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AN308), ".lo", ),"MNU_", "-MNU_")</f>
        <v>-MNU_SETUP</v>
      </c>
      <c r="AZ308" s="196" t="str" cm="1">
        <f t="array" ref="AZ308">SUBSTITUTE(SUBSTITUTE(_xlfn.SWITCH(AO308,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AO308), ".lo", ),"MNU_", "-MNU_")</f>
        <v>-MNU_ALPHAFN</v>
      </c>
      <c r="BA308" s="215" t="str" cm="1">
        <f t="array" ref="BA308">SUBSTITUTE(SUBSTITUTE(_xlfn.SWITCH(AP308,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AP308), ".lo", ),"MNU_", "-MNU_")</f>
        <v>ITM_2</v>
      </c>
      <c r="BB308" s="196" t="str" cm="1">
        <f t="array" ref="BB308">SUBSTITUTE(SUBSTITUTE(_xlfn.SWITCH(AQ308,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AQ308), ".lo", ),"MNU_", "-MNU_")</f>
        <v>ITM_W</v>
      </c>
      <c r="BC308" s="196" t="str" cm="1">
        <f t="array" ref="BC308">SUBSTITUTE(SUBSTITUTE(_xlfn.SWITCH(AR308,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AR308), ".lo", ),"MNU_", "-MNU_")</f>
        <v>ITM_w</v>
      </c>
      <c r="BD308" s="196" t="str" cm="1">
        <f t="array" ref="BD308">SUBSTITUTE(SUBSTITUTE(_xlfn.SWITCH(AS308,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AS308), ".lo", ),"MNU_", "-MNU_")</f>
        <v>ITM_2</v>
      </c>
      <c r="BE308" s="196" t="str" cm="1">
        <f t="array" ref="BE308">SUBSTITUTE(SUBSTITUTE(_xlfn.SWITCH(AT308,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AT308), ".lo", ),"MNU_", "-MNU_")</f>
        <v>ITM_2</v>
      </c>
      <c r="BG308" s="82"/>
      <c r="BI308" s="13" t="str">
        <f t="shared" si="106"/>
        <v xml:space="preserve">  {73,                  ITM_2,                -MNU_SETUP,           -MNU_ALPHAFN,         ITM_2,                ITM_W,                ITM_w,                ITM_2,                ITM_2               },</v>
      </c>
    </row>
    <row r="309" spans="24:61" ht="21">
      <c r="X309" s="180" t="str">
        <f t="shared" si="97"/>
        <v>D47</v>
      </c>
      <c r="Y309" s="181">
        <v>7</v>
      </c>
      <c r="Z309" s="181">
        <v>4</v>
      </c>
      <c r="AA309" s="183" t="str">
        <f t="shared" si="109"/>
        <v>D47.74</v>
      </c>
      <c r="AB309" s="187">
        <v>3</v>
      </c>
      <c r="AC309" s="188" t="s">
        <v>127</v>
      </c>
      <c r="AD309" s="189" t="s">
        <v>124</v>
      </c>
      <c r="AE309" s="3"/>
      <c r="AF309" s="54" t="s">
        <v>55</v>
      </c>
      <c r="AG309" s="85" t="b">
        <f t="shared" si="107"/>
        <v>1</v>
      </c>
      <c r="AH309" s="91" t="str">
        <f t="shared" si="98"/>
        <v>x</v>
      </c>
      <c r="AI309" s="92">
        <f t="shared" si="99"/>
        <v>3</v>
      </c>
      <c r="AJ309" s="93">
        <f t="shared" si="100"/>
        <v>3</v>
      </c>
      <c r="AK309" s="6"/>
      <c r="AL309" s="8" t="str">
        <f t="shared" si="101"/>
        <v>{74</v>
      </c>
      <c r="AM309" s="29" t="str">
        <f t="shared" si="102"/>
        <v>ITM_3</v>
      </c>
      <c r="AN309" s="29" t="str">
        <f t="shared" si="110"/>
        <v>MNU_PFN</v>
      </c>
      <c r="AO309" s="29" t="str">
        <f t="shared" si="111"/>
        <v>MNU_LOOP</v>
      </c>
      <c r="AP309" s="48" t="str">
        <f>IF(NOT(ISNA(MATCH(AM309,Lookups!E:E,))),VLOOKUP(AM309,Lookups!E:F,2,0),
IF(NOT(ISNA(MATCH(AN309,Lookups!E:E,))),VLOOKUP(AN309,Lookups!E:F,2,0),
IF(NOT(ISNA(MATCH(AO309,Lookups!E:E,))),VLOOKUP(AO309,Lookups!E:F,2,0),"ITM_NULL")))</f>
        <v>ITM_3</v>
      </c>
      <c r="AQ309" s="30" t="str">
        <f t="shared" si="105"/>
        <v>ITM_X</v>
      </c>
      <c r="AR309" s="113" t="s">
        <v>375</v>
      </c>
      <c r="AS309" s="114" t="s">
        <v>265</v>
      </c>
      <c r="AT309" s="117" t="s">
        <v>265</v>
      </c>
      <c r="AW309" s="14" t="str">
        <f t="shared" si="108"/>
        <v>{74</v>
      </c>
      <c r="AX309" s="196" t="str" cm="1">
        <f t="array" ref="AX309">SUBSTITUTE(SUBSTITUTE(_xlfn.SWITCH(AM309,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AM309), ".lo", ),"MNU_", "-MNU_")</f>
        <v>ITM_3</v>
      </c>
      <c r="AY309" s="196" t="str" cm="1">
        <f t="array" ref="AY309">SUBSTITUTE(SUBSTITUTE(_xlfn.SWITCH(AN309,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AN309), ".lo", ),"MNU_", "-MNU_")</f>
        <v>-MNU_PFN</v>
      </c>
      <c r="AZ309" s="196" t="str" cm="1">
        <f t="array" ref="AZ309">SUBSTITUTE(SUBSTITUTE(_xlfn.SWITCH(AO309,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AO309), ".lo", ),"MNU_", "-MNU_")</f>
        <v>-MNU_LOOP</v>
      </c>
      <c r="BA309" s="215" t="str" cm="1">
        <f t="array" ref="BA309">SUBSTITUTE(SUBSTITUTE(_xlfn.SWITCH(AP309,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AP309), ".lo", ),"MNU_", "-MNU_")</f>
        <v>ITM_3</v>
      </c>
      <c r="BB309" s="196" t="str" cm="1">
        <f t="array" ref="BB309">SUBSTITUTE(SUBSTITUTE(_xlfn.SWITCH(AQ309,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AQ309), ".lo", ),"MNU_", "-MNU_")</f>
        <v>ITM_X</v>
      </c>
      <c r="BC309" s="196" t="str" cm="1">
        <f t="array" ref="BC309">SUBSTITUTE(SUBSTITUTE(_xlfn.SWITCH(AR309,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AR309), ".lo", ),"MNU_", "-MNU_")</f>
        <v>ITM_x</v>
      </c>
      <c r="BD309" s="196" t="str" cm="1">
        <f t="array" ref="BD309">SUBSTITUTE(SUBSTITUTE(_xlfn.SWITCH(AS309,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AS309), ".lo", ),"MNU_", "-MNU_")</f>
        <v>ITM_3</v>
      </c>
      <c r="BE309" s="196" t="str" cm="1">
        <f t="array" ref="BE309">SUBSTITUTE(SUBSTITUTE(_xlfn.SWITCH(AT309,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AT309), ".lo", ),"MNU_", "-MNU_")</f>
        <v>ITM_3</v>
      </c>
      <c r="BG309" s="82"/>
      <c r="BI309" s="13" t="str">
        <f t="shared" si="106"/>
        <v xml:space="preserve">  {74,                  ITM_3,                -MNU_PFN,             -MNU_LOOP,            ITM_3,                ITM_X,                ITM_x,                ITM_3,                ITM_3               },</v>
      </c>
    </row>
    <row r="310" spans="24:61" ht="21">
      <c r="X310" s="180" t="str">
        <f t="shared" si="97"/>
        <v>D47</v>
      </c>
      <c r="Y310" s="181">
        <v>7</v>
      </c>
      <c r="Z310" s="181">
        <v>5</v>
      </c>
      <c r="AA310" s="183" t="str">
        <f t="shared" si="109"/>
        <v>D47.75</v>
      </c>
      <c r="AB310" s="187" t="s">
        <v>96</v>
      </c>
      <c r="AC310" s="188" t="s">
        <v>113</v>
      </c>
      <c r="AD310" s="189" t="s">
        <v>128</v>
      </c>
      <c r="AE310" s="3"/>
      <c r="AF310" s="54" t="s">
        <v>56</v>
      </c>
      <c r="AG310" s="85" t="b">
        <f t="shared" si="107"/>
        <v>1</v>
      </c>
      <c r="AH310" s="91" t="str">
        <f t="shared" si="98"/>
        <v>y</v>
      </c>
      <c r="AI310" s="92" t="str">
        <f t="shared" si="99"/>
        <v>-</v>
      </c>
      <c r="AJ310" s="93" t="str">
        <f t="shared" si="100"/>
        <v>-</v>
      </c>
      <c r="AK310" s="6"/>
      <c r="AL310" s="8" t="str">
        <f t="shared" si="101"/>
        <v>{75</v>
      </c>
      <c r="AM310" s="29" t="str">
        <f t="shared" si="102"/>
        <v>ITM_SUB</v>
      </c>
      <c r="AN310" s="29" t="str">
        <f t="shared" si="110"/>
        <v>MNU_FIN</v>
      </c>
      <c r="AO310" s="29" t="str">
        <f t="shared" si="111"/>
        <v>MNU_IO</v>
      </c>
      <c r="AP310" s="48" t="str">
        <f>IF(NOT(ISNA(MATCH(AM310,Lookups!E:E,))),VLOOKUP(AM310,Lookups!E:F,2,0),
IF(NOT(ISNA(MATCH(AN310,Lookups!E:E,))),VLOOKUP(AN310,Lookups!E:F,2,0),
IF(NOT(ISNA(MATCH(AO310,Lookups!E:E,))),VLOOKUP(AO310,Lookups!E:F,2,0),"ITM_NULL")))</f>
        <v>ITM_MINUS</v>
      </c>
      <c r="AQ310" s="30" t="str">
        <f t="shared" si="105"/>
        <v>ITM_Y</v>
      </c>
      <c r="AR310" s="113" t="s">
        <v>376</v>
      </c>
      <c r="AS310" s="114" t="s">
        <v>268</v>
      </c>
      <c r="AT310" s="117" t="s">
        <v>267</v>
      </c>
      <c r="AW310" s="14" t="str">
        <f t="shared" si="108"/>
        <v>{75</v>
      </c>
      <c r="AX310" s="196" t="str" cm="1">
        <f t="array" ref="AX310">SUBSTITUTE(SUBSTITUTE(_xlfn.SWITCH(AM310,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AM310), ".lo", ),"MNU_", "-MNU_")</f>
        <v>ITM_SUB</v>
      </c>
      <c r="AY310" s="196" t="str" cm="1">
        <f t="array" ref="AY310">SUBSTITUTE(SUBSTITUTE(_xlfn.SWITCH(AN310,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AN310), ".lo", ),"MNU_", "-MNU_")</f>
        <v>-MNU_FIN</v>
      </c>
      <c r="AZ310" s="196" t="str" cm="1">
        <f t="array" ref="AZ310">SUBSTITUTE(SUBSTITUTE(_xlfn.SWITCH(AO310,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AO310), ".lo", ),"MNU_", "-MNU_")</f>
        <v>-MNU_IO</v>
      </c>
      <c r="BA310" s="215" t="str" cm="1">
        <f t="array" ref="BA310">SUBSTITUTE(SUBSTITUTE(_xlfn.SWITCH(AP310,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AP310), ".lo", ),"MNU_", "-MNU_")</f>
        <v>ITM_MINUS</v>
      </c>
      <c r="BB310" s="196" t="str" cm="1">
        <f t="array" ref="BB310">SUBSTITUTE(SUBSTITUTE(_xlfn.SWITCH(AQ310,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AQ310), ".lo", ),"MNU_", "-MNU_")</f>
        <v>ITM_Y</v>
      </c>
      <c r="BC310" s="196" t="str" cm="1">
        <f t="array" ref="BC310">SUBSTITUTE(SUBSTITUTE(_xlfn.SWITCH(AR310,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AR310), ".lo", ),"MNU_", "-MNU_")</f>
        <v>ITM_y</v>
      </c>
      <c r="BD310" s="196" t="str" cm="1">
        <f t="array" ref="BD310">SUBSTITUTE(SUBSTITUTE(_xlfn.SWITCH(AS310,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AS310), ".lo", ),"MNU_", "-MNU_")</f>
        <v>ITM_MINUS</v>
      </c>
      <c r="BE310" s="196" t="str" cm="1">
        <f t="array" ref="BE310">SUBSTITUTE(SUBSTITUTE(_xlfn.SWITCH(AT310,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AT310), ".lo", ),"MNU_", "-MNU_")</f>
        <v>ITM_SUB</v>
      </c>
      <c r="BG310" s="82"/>
      <c r="BI310" s="13" t="str">
        <f t="shared" si="106"/>
        <v xml:space="preserve">  {75,                  ITM_SUB,              -MNU_FIN,             -MNU_IO,              ITM_MINUS,            ITM_Y,                ITM_y,                ITM_MINUS,            ITM_SUB             },</v>
      </c>
    </row>
    <row r="311" spans="24:61" ht="21">
      <c r="X311" s="180" t="str">
        <f t="shared" si="97"/>
        <v>D47</v>
      </c>
      <c r="Y311" s="177">
        <v>8</v>
      </c>
      <c r="Z311" s="177">
        <v>1</v>
      </c>
      <c r="AA311" s="183" t="str">
        <f t="shared" si="109"/>
        <v>D47.81</v>
      </c>
      <c r="AB311" s="187" t="s">
        <v>21</v>
      </c>
      <c r="AC311" s="188" t="s">
        <v>82</v>
      </c>
      <c r="AD311" s="189" t="s">
        <v>320</v>
      </c>
      <c r="AE311" s="3"/>
      <c r="AF311" s="54" t="s">
        <v>21</v>
      </c>
      <c r="AG311" s="85" t="b">
        <f t="shared" si="107"/>
        <v>0</v>
      </c>
      <c r="AH311" s="91" t="str">
        <f t="shared" si="98"/>
        <v>OFF</v>
      </c>
      <c r="AI311" s="92" t="str">
        <f t="shared" si="99"/>
        <v>SNAP</v>
      </c>
      <c r="AJ311" s="93" t="str">
        <f t="shared" si="100"/>
        <v>EXIT</v>
      </c>
      <c r="AK311" s="6"/>
      <c r="AL311" s="8" t="str">
        <f t="shared" si="101"/>
        <v>{81</v>
      </c>
      <c r="AM311" s="29" t="str">
        <f t="shared" si="102"/>
        <v>ITM_EXIT1</v>
      </c>
      <c r="AN311" s="29" t="str">
        <f t="shared" si="110"/>
        <v>ITM_OFF</v>
      </c>
      <c r="AO311" s="29" t="str">
        <f t="shared" si="111"/>
        <v>ITM_SNAP</v>
      </c>
      <c r="AP311" s="48" t="str">
        <f>IF(NOT(ISNA(MATCH(AM311,Lookups!E:E,))),VLOOKUP(AM311,Lookups!E:F,2,0),
IF(NOT(ISNA(MATCH(AN311,Lookups!E:E,))),VLOOKUP(AN311,Lookups!E:F,2,0),
IF(NOT(ISNA(MATCH(AO311,Lookups!E:E,))),VLOOKUP(AO311,Lookups!E:F,2,0),"ITM_NULL")))</f>
        <v>ITM_EXIT1</v>
      </c>
      <c r="AQ311" s="30" t="str">
        <f t="shared" si="105"/>
        <v>ITM_EXIT1</v>
      </c>
      <c r="AR311" s="119" t="s">
        <v>271</v>
      </c>
      <c r="AS311" s="114" t="s">
        <v>335</v>
      </c>
      <c r="AT311" s="117" t="s">
        <v>270</v>
      </c>
      <c r="AW311" s="14" t="str">
        <f t="shared" si="108"/>
        <v>{81</v>
      </c>
      <c r="AX311" s="196" t="str" cm="1">
        <f t="array" ref="AX311">SUBSTITUTE(SUBSTITUTE(_xlfn.SWITCH(AM311,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AM311), ".lo", ),"MNU_", "-MNU_")</f>
        <v>ITM_EXIT1</v>
      </c>
      <c r="AY311" s="196" t="str" cm="1">
        <f t="array" ref="AY311">SUBSTITUTE(SUBSTITUTE(_xlfn.SWITCH(AN311,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AN311), ".lo", ),"MNU_", "-MNU_")</f>
        <v>ITM_OFF</v>
      </c>
      <c r="AZ311" s="196" t="str" cm="1">
        <f t="array" ref="AZ311">SUBSTITUTE(SUBSTITUTE(_xlfn.SWITCH(AO311,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AO311), ".lo", ),"MNU_", "-MNU_")</f>
        <v>ITM_SNAP</v>
      </c>
      <c r="BA311" s="215" t="str" cm="1">
        <f t="array" ref="BA311">SUBSTITUTE(SUBSTITUTE(_xlfn.SWITCH(AP311,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AP311), ".lo", ),"MNU_", "-MNU_")</f>
        <v>ITM_EXIT1</v>
      </c>
      <c r="BB311" s="196" t="str" cm="1">
        <f t="array" ref="BB311">SUBSTITUTE(SUBSTITUTE(_xlfn.SWITCH(AQ311,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AQ311), ".lo", ),"MNU_", "-MNU_")</f>
        <v>ITM_EXIT1</v>
      </c>
      <c r="BC311" s="196" t="str" cm="1">
        <f t="array" ref="BC311">SUBSTITUTE(SUBSTITUTE(_xlfn.SWITCH(AR311,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AR311), ".lo", ),"MNU_", "-MNU_")</f>
        <v>ITM_OFF</v>
      </c>
      <c r="BD311" s="196" t="str" cm="1">
        <f t="array" ref="BD311">SUBSTITUTE(SUBSTITUTE(_xlfn.SWITCH(AS311,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AS311), ".lo", ),"MNU_", "-MNU_")</f>
        <v>ITM_SNAP</v>
      </c>
      <c r="BE311" s="196" t="str" cm="1">
        <f t="array" ref="BE311">SUBSTITUTE(SUBSTITUTE(_xlfn.SWITCH(AT311,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AT311), ".lo", ),"MNU_", "-MNU_")</f>
        <v>ITM_EXIT1</v>
      </c>
      <c r="BG311" s="82"/>
      <c r="BI311" s="13" t="str">
        <f t="shared" si="106"/>
        <v xml:space="preserve">  {81,                  ITM_EXIT1,            ITM_OFF,              ITM_SNAP,             ITM_EXIT1,            ITM_EXIT1,            ITM_OFF,              ITM_SNAP,             ITM_EXIT1           },</v>
      </c>
    </row>
    <row r="312" spans="24:61" ht="21">
      <c r="X312" s="180" t="str">
        <f t="shared" si="97"/>
        <v>D47</v>
      </c>
      <c r="Y312" s="181">
        <v>8</v>
      </c>
      <c r="Z312" s="181">
        <v>2</v>
      </c>
      <c r="AA312" s="183" t="str">
        <f t="shared" si="109"/>
        <v>D47.82</v>
      </c>
      <c r="AB312" s="187">
        <v>0</v>
      </c>
      <c r="AC312" s="188" t="s">
        <v>84</v>
      </c>
      <c r="AD312" s="189" t="s">
        <v>85</v>
      </c>
      <c r="AE312" s="3"/>
      <c r="AF312" s="54" t="s">
        <v>57</v>
      </c>
      <c r="AG312" s="85" t="b">
        <f t="shared" si="107"/>
        <v>1</v>
      </c>
      <c r="AH312" s="91" t="str">
        <f t="shared" si="98"/>
        <v>z</v>
      </c>
      <c r="AI312" s="92">
        <f t="shared" si="99"/>
        <v>0</v>
      </c>
      <c r="AJ312" s="93">
        <f t="shared" si="100"/>
        <v>0</v>
      </c>
      <c r="AK312" s="6"/>
      <c r="AL312" s="8" t="str">
        <f t="shared" si="101"/>
        <v>{82</v>
      </c>
      <c r="AM312" s="29" t="str">
        <f t="shared" si="102"/>
        <v>ITM_0</v>
      </c>
      <c r="AN312" s="29" t="str">
        <f t="shared" si="110"/>
        <v>ITM_VIEW</v>
      </c>
      <c r="AO312" s="29" t="str">
        <f t="shared" si="111"/>
        <v>ITM_TIMER</v>
      </c>
      <c r="AP312" s="48" t="str">
        <f>IF(NOT(ISNA(MATCH(AM312,Lookups!E:E,))),VLOOKUP(AM312,Lookups!E:F,2,0),
IF(NOT(ISNA(MATCH(AN312,Lookups!E:E,))),VLOOKUP(AN312,Lookups!E:F,2,0),
IF(NOT(ISNA(MATCH(AO312,Lookups!E:E,))),VLOOKUP(AO312,Lookups!E:F,2,0),"ITM_NULL")))</f>
        <v>ITM_0</v>
      </c>
      <c r="AQ312" s="30" t="str">
        <f t="shared" si="105"/>
        <v>ITM_Z</v>
      </c>
      <c r="AR312" s="113" t="s">
        <v>377</v>
      </c>
      <c r="AS312" s="114" t="s">
        <v>273</v>
      </c>
      <c r="AT312" s="117" t="s">
        <v>273</v>
      </c>
      <c r="AW312" s="14" t="str">
        <f t="shared" si="108"/>
        <v>{82</v>
      </c>
      <c r="AX312" s="196" t="str" cm="1">
        <f t="array" ref="AX312">SUBSTITUTE(SUBSTITUTE(_xlfn.SWITCH(AM312,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AM312), ".lo", ),"MNU_", "-MNU_")</f>
        <v>ITM_0</v>
      </c>
      <c r="AY312" s="196" t="str" cm="1">
        <f t="array" ref="AY312">SUBSTITUTE(SUBSTITUTE(_xlfn.SWITCH(AN312,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AN312), ".lo", ),"MNU_", "-MNU_")</f>
        <v>ITM_VIEW</v>
      </c>
      <c r="AZ312" s="196" t="str" cm="1">
        <f t="array" ref="AZ312">SUBSTITUTE(SUBSTITUTE(_xlfn.SWITCH(AO312,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AO312), ".lo", ),"MNU_", "-MNU_")</f>
        <v>ITM_TIMER</v>
      </c>
      <c r="BA312" s="215" t="str" cm="1">
        <f t="array" ref="BA312">SUBSTITUTE(SUBSTITUTE(_xlfn.SWITCH(AP312,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AP312), ".lo", ),"MNU_", "-MNU_")</f>
        <v>ITM_0</v>
      </c>
      <c r="BB312" s="196" t="str" cm="1">
        <f t="array" ref="BB312">SUBSTITUTE(SUBSTITUTE(_xlfn.SWITCH(AQ312,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AQ312), ".lo", ),"MNU_", "-MNU_")</f>
        <v>ITM_Z</v>
      </c>
      <c r="BC312" s="196" t="str" cm="1">
        <f t="array" ref="BC312">SUBSTITUTE(SUBSTITUTE(_xlfn.SWITCH(AR312,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AR312), ".lo", ),"MNU_", "-MNU_")</f>
        <v>ITM_z</v>
      </c>
      <c r="BD312" s="196" t="str" cm="1">
        <f t="array" ref="BD312">SUBSTITUTE(SUBSTITUTE(_xlfn.SWITCH(AS312,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AS312), ".lo", ),"MNU_", "-MNU_")</f>
        <v>ITM_0</v>
      </c>
      <c r="BE312" s="196" t="str" cm="1">
        <f t="array" ref="BE312">SUBSTITUTE(SUBSTITUTE(_xlfn.SWITCH(AT312,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AT312), ".lo", ),"MNU_", "-MNU_")</f>
        <v>ITM_0</v>
      </c>
      <c r="BG312" s="82"/>
      <c r="BI312" s="13" t="str">
        <f t="shared" si="106"/>
        <v xml:space="preserve">  {82,                  ITM_0,                ITM_VIEW,             ITM_TIMER,            ITM_0,                ITM_Z,                ITM_z,                ITM_0,                ITM_0               },</v>
      </c>
    </row>
    <row r="313" spans="24:61" ht="21">
      <c r="X313" s="180" t="str">
        <f t="shared" si="97"/>
        <v>D47</v>
      </c>
      <c r="Y313" s="181">
        <v>8</v>
      </c>
      <c r="Z313" s="181">
        <v>3</v>
      </c>
      <c r="AA313" s="183" t="str">
        <f t="shared" si="109"/>
        <v>D47.83</v>
      </c>
      <c r="AB313" s="156" t="s">
        <v>658</v>
      </c>
      <c r="AC313" s="188" t="s">
        <v>86</v>
      </c>
      <c r="AD313" s="189" t="s">
        <v>126</v>
      </c>
      <c r="AE313" s="3"/>
      <c r="AF313" s="54" t="s">
        <v>59</v>
      </c>
      <c r="AG313" s="85" t="b">
        <f t="shared" si="107"/>
        <v>0</v>
      </c>
      <c r="AH313" s="91" t="str">
        <f t="shared" si="98"/>
        <v>.</v>
      </c>
      <c r="AI313" s="92" t="str">
        <f t="shared" si="99"/>
        <v>.</v>
      </c>
      <c r="AJ313" s="93" t="str">
        <f t="shared" si="100"/>
        <v>.</v>
      </c>
      <c r="AK313" s="6"/>
      <c r="AL313" s="8" t="str">
        <f t="shared" si="101"/>
        <v>{83</v>
      </c>
      <c r="AM313" s="29" t="str">
        <f t="shared" si="102"/>
        <v>DOCU_ITM_RADIX</v>
      </c>
      <c r="AN313" s="29" t="str">
        <f t="shared" si="110"/>
        <v>ITM_SHOW</v>
      </c>
      <c r="AO313" s="29" t="str">
        <f t="shared" si="111"/>
        <v>MNU_INFO</v>
      </c>
      <c r="AP313" s="48" t="str">
        <f>IF(NOT(ISNA(MATCH(AM313,Lookups!E:E,))),VLOOKUP(AM313,Lookups!E:F,2,0),
IF(NOT(ISNA(MATCH(AN313,Lookups!E:E,))),VLOOKUP(AN313,Lookups!E:F,2,0),
IF(NOT(ISNA(MATCH(AO313,Lookups!E:E,))),VLOOKUP(AO313,Lookups!E:F,2,0),"ITM_NULL")))</f>
        <v>ITM_PERIOD</v>
      </c>
      <c r="AQ313" s="30" t="str">
        <f t="shared" si="105"/>
        <v>ITM_COMMA</v>
      </c>
      <c r="AR313" s="120" t="s">
        <v>277</v>
      </c>
      <c r="AS313" s="114" t="s">
        <v>277</v>
      </c>
      <c r="AT313" s="117" t="s">
        <v>277</v>
      </c>
      <c r="AW313" s="14" t="str">
        <f t="shared" si="108"/>
        <v>{83</v>
      </c>
      <c r="AX313" s="196" t="str" cm="1">
        <f t="array" ref="AX313">SUBSTITUTE(SUBSTITUTE(_xlfn.SWITCH(AM313,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AM313), ".lo", ),"MNU_", "-MNU_")</f>
        <v>ITM_PERIOD</v>
      </c>
      <c r="AY313" s="196" t="str" cm="1">
        <f t="array" ref="AY313">SUBSTITUTE(SUBSTITUTE(_xlfn.SWITCH(AN313,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AN313), ".lo", ),"MNU_", "-MNU_")</f>
        <v>ITM_SHOW</v>
      </c>
      <c r="AZ313" s="196" t="str" cm="1">
        <f t="array" ref="AZ313">SUBSTITUTE(SUBSTITUTE(_xlfn.SWITCH(AO313,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AO313), ".lo", ),"MNU_", "-MNU_")</f>
        <v>-MNU_INFO</v>
      </c>
      <c r="BA313" s="215" t="str" cm="1">
        <f t="array" ref="BA313">SUBSTITUTE(SUBSTITUTE(_xlfn.SWITCH(AP313,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AP313), ".lo", ),"MNU_", "-MNU_")</f>
        <v>ITM_PERIOD</v>
      </c>
      <c r="BB313" s="196" t="str" cm="1">
        <f t="array" ref="BB313">SUBSTITUTE(SUBSTITUTE(_xlfn.SWITCH(AQ313,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AQ313), ".lo", ),"MNU_", "-MNU_")</f>
        <v>ITM_COMMA</v>
      </c>
      <c r="BC313" s="196" t="str" cm="1">
        <f t="array" ref="BC313">SUBSTITUTE(SUBSTITUTE(_xlfn.SWITCH(AR313,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AR313), ".lo", ),"MNU_", "-MNU_")</f>
        <v>ITM_PERIOD</v>
      </c>
      <c r="BD313" s="196" t="str" cm="1">
        <f t="array" ref="BD313">SUBSTITUTE(SUBSTITUTE(_xlfn.SWITCH(AS313,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AS313), ".lo", ),"MNU_", "-MNU_")</f>
        <v>ITM_PERIOD</v>
      </c>
      <c r="BE313" s="196" t="str" cm="1">
        <f t="array" ref="BE313">SUBSTITUTE(SUBSTITUTE(_xlfn.SWITCH(AT313,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AT313), ".lo", ),"MNU_", "-MNU_")</f>
        <v>ITM_PERIOD</v>
      </c>
      <c r="BG313" s="82"/>
      <c r="BI313" s="13" t="str">
        <f t="shared" si="106"/>
        <v xml:space="preserve">  {83,                  ITM_PERIOD,           ITM_SHOW,             -MNU_INFO,            ITM_PERIOD,           ITM_COMMA,            ITM_PERIOD,           ITM_PERIOD,           ITM_PERIOD          },</v>
      </c>
    </row>
    <row r="314" spans="24:61" ht="21">
      <c r="X314" s="180" t="str">
        <f t="shared" si="97"/>
        <v>D47</v>
      </c>
      <c r="Y314" s="181">
        <v>8</v>
      </c>
      <c r="Z314" s="181">
        <v>4</v>
      </c>
      <c r="AA314" s="183" t="str">
        <f t="shared" si="109"/>
        <v>D47.84</v>
      </c>
      <c r="AB314" s="187" t="s">
        <v>23</v>
      </c>
      <c r="AC314" s="188" t="s">
        <v>87</v>
      </c>
      <c r="AD314" s="189" t="s">
        <v>125</v>
      </c>
      <c r="AE314" s="3"/>
      <c r="AF314" s="55" t="s">
        <v>291</v>
      </c>
      <c r="AG314" s="85" t="b">
        <f t="shared" si="107"/>
        <v>0</v>
      </c>
      <c r="AH314" s="91" t="str">
        <f t="shared" si="98"/>
        <v>/</v>
      </c>
      <c r="AI314" s="92" t="str">
        <f t="shared" si="99"/>
        <v>/</v>
      </c>
      <c r="AJ314" s="93" t="str">
        <f t="shared" si="100"/>
        <v xml:space="preserve"> </v>
      </c>
      <c r="AK314" s="6"/>
      <c r="AL314" s="8" t="str">
        <f t="shared" si="101"/>
        <v>{84</v>
      </c>
      <c r="AM314" s="29" t="str">
        <f t="shared" ref="AM314" si="112">VLOOKUP(AB314,labelitem,2,0)</f>
        <v>ITM_RS</v>
      </c>
      <c r="AN314" s="29" t="str">
        <f t="shared" si="110"/>
        <v>ITM_PR</v>
      </c>
      <c r="AO314" s="29" t="str">
        <f t="shared" si="111"/>
        <v>MNU_TEST</v>
      </c>
      <c r="AP314" s="48" t="str">
        <f>IF(NOT(ISNA(MATCH(AM314,Lookups!E:E,))),VLOOKUP(AM314,Lookups!E:F,2,0),
IF(NOT(ISNA(MATCH(AN314,Lookups!E:E,))),VLOOKUP(AN314,Lookups!E:F,2,0),
IF(NOT(ISNA(MATCH(AO314,Lookups!E:E,))),VLOOKUP(AO314,Lookups!E:F,2,0),"ITM_NULL")))</f>
        <v>ITM_NULL</v>
      </c>
      <c r="AQ314" s="30" t="str">
        <f t="shared" si="105"/>
        <v>ITM_QUESTION_MARK</v>
      </c>
      <c r="AR314" s="120" t="s">
        <v>283</v>
      </c>
      <c r="AS314" s="121" t="s">
        <v>283</v>
      </c>
      <c r="AT314" s="116" t="s">
        <v>147</v>
      </c>
      <c r="AW314" s="14" t="str">
        <f t="shared" si="108"/>
        <v>{84</v>
      </c>
      <c r="AX314" s="196" t="str" cm="1">
        <f t="array" ref="AX314">SUBSTITUTE(SUBSTITUTE(_xlfn.SWITCH(AM314,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AM314), ".lo", ),"MNU_", "-MNU_")</f>
        <v>ITM_RS</v>
      </c>
      <c r="AY314" s="196" t="str" cm="1">
        <f t="array" ref="AY314">SUBSTITUTE(SUBSTITUTE(_xlfn.SWITCH(AN314,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AN314), ".lo", ),"MNU_", "-MNU_")</f>
        <v>ITM_PR</v>
      </c>
      <c r="AZ314" s="196" t="str" cm="1">
        <f t="array" ref="AZ314">SUBSTITUTE(SUBSTITUTE(_xlfn.SWITCH(AO314,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AO314), ".lo", ),"MNU_", "-MNU_")</f>
        <v>-MNU_TEST</v>
      </c>
      <c r="BA314" s="215" t="str" cm="1">
        <f t="array" ref="BA314">SUBSTITUTE(SUBSTITUTE(_xlfn.SWITCH(AP314,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AP314), ".lo", ),"MNU_", "-MNU_")</f>
        <v>ITM_NULL</v>
      </c>
      <c r="BB314" s="196" t="str" cm="1">
        <f t="array" ref="BB314">SUBSTITUTE(SUBSTITUTE(_xlfn.SWITCH(AQ314,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AQ314), ".lo", ),"MNU_", "-MNU_")</f>
        <v>ITM_QUESTION_MARK</v>
      </c>
      <c r="BC314" s="196" t="str" cm="1">
        <f t="array" ref="BC314">SUBSTITUTE(SUBSTITUTE(_xlfn.SWITCH(AR314,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AR314), ".lo", ),"MNU_", "-MNU_")</f>
        <v>ITM_SLASH</v>
      </c>
      <c r="BD314" s="196" t="str" cm="1">
        <f t="array" ref="BD314">SUBSTITUTE(SUBSTITUTE(_xlfn.SWITCH(AS314,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AS314), ".lo", ),"MNU_", "-MNU_")</f>
        <v>ITM_SLASH</v>
      </c>
      <c r="BE314" s="196" t="str" cm="1">
        <f t="array" ref="BE314">SUBSTITUTE(SUBSTITUTE(_xlfn.SWITCH(AT314,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AT314), ".lo", ),"MNU_", "-MNU_")</f>
        <v>ITM_NULL</v>
      </c>
      <c r="BG314" s="82"/>
      <c r="BI314" s="13" t="str">
        <f t="shared" si="106"/>
        <v xml:space="preserve">  {84,                  ITM_RS,               ITM_PR,               -MNU_TEST,            ITM_NULL,             ITM_QUESTION_MARK,    ITM_SLASH,            ITM_SLASH,            ITM_NULL            },</v>
      </c>
    </row>
    <row r="315" spans="24:61" ht="22" thickBot="1">
      <c r="X315" s="180" t="str">
        <f t="shared" si="97"/>
        <v>D47</v>
      </c>
      <c r="Y315" s="181">
        <v>8</v>
      </c>
      <c r="Z315" s="181">
        <v>5</v>
      </c>
      <c r="AA315" s="183" t="str">
        <f t="shared" si="109"/>
        <v>D47.85</v>
      </c>
      <c r="AB315" s="193" t="s">
        <v>1</v>
      </c>
      <c r="AC315" s="194" t="s">
        <v>114</v>
      </c>
      <c r="AD315" s="195" t="s">
        <v>116</v>
      </c>
      <c r="AE315" s="164"/>
      <c r="AF315" s="56" t="s">
        <v>60</v>
      </c>
      <c r="AG315" s="85" t="b">
        <f t="shared" si="107"/>
        <v>0</v>
      </c>
      <c r="AH315" s="94" t="str">
        <f t="shared" si="98"/>
        <v>+</v>
      </c>
      <c r="AI315" s="95" t="str">
        <f t="shared" si="99"/>
        <v>+</v>
      </c>
      <c r="AJ315" s="96" t="str">
        <f t="shared" si="100"/>
        <v>+</v>
      </c>
      <c r="AK315" s="6"/>
      <c r="AL315" s="8" t="str">
        <f t="shared" si="101"/>
        <v>{85</v>
      </c>
      <c r="AM315" s="29" t="str">
        <f t="shared" si="102"/>
        <v>ITM_ADD</v>
      </c>
      <c r="AN315" s="29" t="str">
        <f t="shared" si="110"/>
        <v>MNU_CATALOG</v>
      </c>
      <c r="AO315" s="29" t="str">
        <f t="shared" si="111"/>
        <v>MNU_CONST</v>
      </c>
      <c r="AP315" s="48" t="str">
        <f>IF(NOT(ISNA(MATCH(AM315,Lookups!E:E,))),VLOOKUP(AM315,Lookups!E:F,2,0),
IF(NOT(ISNA(MATCH(AN315,Lookups!E:E,))),VLOOKUP(AN315,Lookups!E:F,2,0),
IF(NOT(ISNA(MATCH(AO315,Lookups!E:E,))),VLOOKUP(AO315,Lookups!E:F,2,0),"ITM_NULL")))</f>
        <v>ITM_PLUS</v>
      </c>
      <c r="AQ315" s="30" t="str">
        <f t="shared" si="105"/>
        <v>ITM_SPACE</v>
      </c>
      <c r="AR315" s="122" t="s">
        <v>285</v>
      </c>
      <c r="AS315" s="123" t="s">
        <v>285</v>
      </c>
      <c r="AT315" s="124" t="s">
        <v>284</v>
      </c>
      <c r="AW315" s="14" t="str">
        <f t="shared" si="108"/>
        <v>{85</v>
      </c>
      <c r="AX315" s="196" t="str" cm="1">
        <f t="array" ref="AX315">SUBSTITUTE(SUBSTITUTE(_xlfn.SWITCH(AM315,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AM315), ".lo", ),"MNU_", "-MNU_")</f>
        <v>ITM_ADD</v>
      </c>
      <c r="AY315" s="196" t="str" cm="1">
        <f t="array" ref="AY315">SUBSTITUTE(SUBSTITUTE(_xlfn.SWITCH(AN315,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AN315), ".lo", ),"MNU_", "-MNU_")</f>
        <v>-MNU_CATALOG</v>
      </c>
      <c r="AZ315" s="196" t="str" cm="1">
        <f t="array" ref="AZ315">SUBSTITUTE(SUBSTITUTE(_xlfn.SWITCH(AO315,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AO315), ".lo", ),"MNU_", "-MNU_")</f>
        <v>-MNU_CONST</v>
      </c>
      <c r="BA315" s="215" t="str" cm="1">
        <f t="array" ref="BA315">SUBSTITUTE(SUBSTITUTE(_xlfn.SWITCH(AP315,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AP315), ".lo", ),"MNU_", "-MNU_")</f>
        <v>ITM_PLUS</v>
      </c>
      <c r="BB315" s="196" t="str" cm="1">
        <f t="array" ref="BB315">SUBSTITUTE(SUBSTITUTE(_xlfn.SWITCH(AQ315,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AQ315), ".lo", ),"MNU_", "-MNU_")</f>
        <v>ITM_SPACE</v>
      </c>
      <c r="BC315" s="196" t="str" cm="1">
        <f t="array" ref="BC315">SUBSTITUTE(SUBSTITUTE(_xlfn.SWITCH(AR315,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AR315), ".lo", ),"MNU_", "-MNU_")</f>
        <v>ITM_PLUS</v>
      </c>
      <c r="BD315" s="196" t="str" cm="1">
        <f t="array" ref="BD315">SUBSTITUTE(SUBSTITUTE(_xlfn.SWITCH(AS315,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AS315), ".lo", ),"MNU_", "-MNU_")</f>
        <v>ITM_PLUS</v>
      </c>
      <c r="BE315" s="196" t="str" cm="1">
        <f t="array" ref="BE315">SUBSTITUTE(SUBSTITUTE(_xlfn.SWITCH(AT315,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AT315), ".lo", ),"MNU_", "-MNU_")</f>
        <v>ITM_ADD</v>
      </c>
      <c r="BG315" s="82"/>
      <c r="BI315" s="80" t="str">
        <f>"  "&amp;AW315&amp;", "&amp;REPT(" ",$BH$54-LEN(AW315))&amp;
AX315&amp;", "&amp;REPT(" ",$BH$54-LEN(AX315))&amp;
AY315&amp;", "&amp;REPT(" ",$BH$54-LEN(AY315))&amp;
AZ315&amp;", "&amp;REPT(" ",$BH$54-LEN(AZ315))&amp;
BA315&amp;", "&amp;REPT(" ",$BH$54-LEN(BA315))&amp;
BB315&amp;", "&amp;REPT(" ",$BH$54-LEN(BB315))&amp;
BC315&amp;", "&amp;REPT(" ",$BH$54-LEN(BC315))&amp;
BD315&amp;", "&amp;REPT(" ",$BH$54-LEN(BD315))&amp;
BE315&amp;REPT(" ",$BH$54-LEN(BE315))&amp;
"}"</f>
        <v xml:space="preserve">  {85,                  ITM_ADD,              -MNU_CATALOG,         -MNU_CONST,           ITM_PLUS,             ITM_SPACE,            ITM_PLUS,             ITM_PLUS,             ITM_ADD             }</v>
      </c>
    </row>
    <row r="316" spans="24:61" ht="21">
      <c r="AK316" s="6"/>
      <c r="AL316" s="150"/>
      <c r="AM316" s="31"/>
      <c r="AN316" s="31"/>
      <c r="AO316" s="31"/>
      <c r="AP316" s="49"/>
      <c r="AQ316" s="31"/>
      <c r="AR316" s="109"/>
      <c r="AS316" s="109"/>
      <c r="AT316" s="109"/>
      <c r="BG316" s="82"/>
      <c r="BI316" s="16" t="s">
        <v>519</v>
      </c>
    </row>
    <row r="317" spans="24:61" ht="21">
      <c r="AK317" s="6"/>
      <c r="AL317" s="150"/>
      <c r="AM317" s="31"/>
      <c r="AN317" s="31"/>
      <c r="AO317" s="31"/>
      <c r="AP317" s="49"/>
      <c r="AQ317" s="31"/>
      <c r="AR317" s="109"/>
      <c r="AS317" s="109"/>
      <c r="AT317" s="109"/>
      <c r="BG317" s="82"/>
      <c r="BI317" s="13" t="s">
        <v>299</v>
      </c>
    </row>
    <row r="318" spans="24:61" ht="21">
      <c r="X318" s="165" t="s">
        <v>465</v>
      </c>
      <c r="Y318" s="145">
        <v>1</v>
      </c>
      <c r="Z318" s="145">
        <v>1</v>
      </c>
      <c r="AA318" s="146" t="str">
        <f t="shared" ref="AA318:AA360" si="113">X318&amp;"."&amp;Y318&amp;Z318</f>
        <v>DM42.11</v>
      </c>
      <c r="AB318" s="147" t="s">
        <v>311</v>
      </c>
      <c r="AC318" s="15"/>
      <c r="AD318" s="15"/>
      <c r="AE318" s="141"/>
      <c r="AF318" s="15"/>
      <c r="AH318" s="98"/>
      <c r="AI318" s="98"/>
      <c r="AJ318" s="98"/>
      <c r="AK318" s="6"/>
      <c r="AL318" s="1"/>
      <c r="BI318" s="12"/>
    </row>
    <row r="319" spans="24:61" ht="21">
      <c r="X319" s="166" t="str">
        <f>X318</f>
        <v>DM42</v>
      </c>
      <c r="Y319" s="148">
        <v>1</v>
      </c>
      <c r="Z319" s="148">
        <v>2</v>
      </c>
      <c r="AA319" s="146" t="str">
        <f t="shared" si="113"/>
        <v>DM42.12</v>
      </c>
      <c r="AB319" s="147" t="s">
        <v>312</v>
      </c>
      <c r="AC319" s="15"/>
      <c r="AD319" s="15"/>
      <c r="AE319" s="141"/>
      <c r="AF319" s="15"/>
      <c r="AH319" s="98"/>
      <c r="AI319" s="98"/>
      <c r="AJ319" s="98"/>
      <c r="AK319" s="6"/>
      <c r="AL319" s="1"/>
      <c r="BI319" s="12"/>
    </row>
    <row r="320" spans="24:61" ht="21">
      <c r="X320" s="166" t="str">
        <f t="shared" ref="X320:X360" si="114">X319</f>
        <v>DM42</v>
      </c>
      <c r="Y320" s="148">
        <v>1</v>
      </c>
      <c r="Z320" s="148">
        <v>3</v>
      </c>
      <c r="AA320" s="146" t="str">
        <f t="shared" si="113"/>
        <v>DM42.13</v>
      </c>
      <c r="AB320" s="147" t="s">
        <v>313</v>
      </c>
      <c r="AC320" s="15"/>
      <c r="AD320" s="15"/>
      <c r="AE320" s="141"/>
      <c r="AF320" s="15"/>
      <c r="AH320" s="98"/>
      <c r="AI320" s="98"/>
      <c r="AJ320" s="98"/>
      <c r="AK320" s="6"/>
      <c r="AL320" s="1"/>
      <c r="AM320" s="79" t="s">
        <v>514</v>
      </c>
      <c r="AX320" s="79" t="s">
        <v>515</v>
      </c>
      <c r="AY320" s="29" t="s">
        <v>516</v>
      </c>
      <c r="BG320" s="82"/>
      <c r="BI320" s="17" t="str">
        <f>"// "&amp;X320&amp;" Layout from Layout_template_automation template: Do not change manually"</f>
        <v>// DM42 Layout from Layout_template_automation template: Do not change manually</v>
      </c>
    </row>
    <row r="321" spans="24:61" ht="22" thickBot="1">
      <c r="X321" s="166" t="str">
        <f t="shared" si="114"/>
        <v>DM42</v>
      </c>
      <c r="Y321" s="148">
        <v>1</v>
      </c>
      <c r="Z321" s="148">
        <v>4</v>
      </c>
      <c r="AA321" s="146" t="str">
        <f t="shared" si="113"/>
        <v>DM42.14</v>
      </c>
      <c r="AB321" s="147" t="s">
        <v>314</v>
      </c>
      <c r="AC321" s="15"/>
      <c r="AD321" s="15"/>
      <c r="AE321" s="141"/>
      <c r="AF321" s="15"/>
      <c r="AH321" s="98"/>
      <c r="AI321" s="98"/>
      <c r="AJ321" s="98"/>
      <c r="AK321" s="6"/>
      <c r="AL321" s="1"/>
      <c r="BG321" s="82"/>
      <c r="BI321" s="16" t="s">
        <v>298</v>
      </c>
    </row>
    <row r="322" spans="24:61" ht="22" thickBot="1">
      <c r="X322" s="166" t="str">
        <f t="shared" si="114"/>
        <v>DM42</v>
      </c>
      <c r="Y322" s="148">
        <v>1</v>
      </c>
      <c r="Z322" s="148">
        <v>5</v>
      </c>
      <c r="AA322" s="146" t="str">
        <f t="shared" si="113"/>
        <v>DM42.15</v>
      </c>
      <c r="AB322" s="147" t="s">
        <v>314</v>
      </c>
      <c r="AC322" s="15"/>
      <c r="AD322" s="15"/>
      <c r="AE322" s="141"/>
      <c r="AF322" s="15"/>
      <c r="AH322" s="98"/>
      <c r="AI322" s="98"/>
      <c r="AJ322" s="98"/>
      <c r="AK322" s="6"/>
      <c r="AL322" s="1"/>
      <c r="AM322" s="217" t="s">
        <v>454</v>
      </c>
      <c r="AN322" s="217"/>
      <c r="AO322" s="217"/>
      <c r="AP322" s="78" t="s">
        <v>296</v>
      </c>
      <c r="AQ322" s="33" t="s">
        <v>455</v>
      </c>
      <c r="AR322" s="106" t="s">
        <v>436</v>
      </c>
      <c r="AS322" s="107" t="s">
        <v>436</v>
      </c>
      <c r="AT322" s="108" t="s">
        <v>436</v>
      </c>
      <c r="BG322" s="82"/>
      <c r="BI322" s="16" t="str">
        <f>"TO_QSPI const calcKey_t kbd_std_"&amp;X323&amp;"[37] = {"</f>
        <v>TO_QSPI const calcKey_t kbd_std_DM42[37] = {</v>
      </c>
    </row>
    <row r="323" spans="24:61" ht="22" thickBot="1">
      <c r="X323" s="166" t="str">
        <f t="shared" si="114"/>
        <v>DM42</v>
      </c>
      <c r="Y323" s="148">
        <v>1</v>
      </c>
      <c r="Z323" s="148">
        <v>6</v>
      </c>
      <c r="AA323" s="146" t="str">
        <f t="shared" si="113"/>
        <v>DM42.16</v>
      </c>
      <c r="AB323" s="149" t="s">
        <v>315</v>
      </c>
      <c r="AC323" s="32"/>
      <c r="AD323" s="32"/>
      <c r="AE323" s="141"/>
      <c r="AF323" s="32"/>
      <c r="AH323" s="99"/>
      <c r="AI323" s="99"/>
      <c r="AJ323" s="99"/>
      <c r="AK323" s="6"/>
      <c r="AL323" s="1"/>
      <c r="BG323" s="82"/>
      <c r="BI323" s="16" t="s">
        <v>458</v>
      </c>
    </row>
    <row r="324" spans="24:61" ht="21">
      <c r="X324" s="166" t="str">
        <f t="shared" si="114"/>
        <v>DM42</v>
      </c>
      <c r="Y324" s="145">
        <v>2</v>
      </c>
      <c r="Z324" s="145">
        <v>1</v>
      </c>
      <c r="AA324" s="151" t="str">
        <f t="shared" si="113"/>
        <v>DM42.21</v>
      </c>
      <c r="AB324" s="152" t="s">
        <v>0</v>
      </c>
      <c r="AC324" s="153" t="s">
        <v>558</v>
      </c>
      <c r="AD324" s="154" t="s">
        <v>24</v>
      </c>
      <c r="AE324" s="155"/>
      <c r="AF324" s="50" t="s">
        <v>33</v>
      </c>
      <c r="AG324" s="85" t="b">
        <f>AF324=AH324</f>
        <v>1</v>
      </c>
      <c r="AH324" s="88" t="str">
        <f t="shared" ref="AH324:AH360" si="115">INDEX(labelitem,MATCH(AR324,items,0),1)</f>
        <v>a</v>
      </c>
      <c r="AI324" s="89" t="str">
        <f t="shared" ref="AI324:AI360" si="116">INDEX(labelitem,MATCH(AS324,items,0),1)</f>
        <v>Sigma</v>
      </c>
      <c r="AJ324" s="90" t="str">
        <f t="shared" ref="AJ324:AJ360" si="117">INDEX(labelitem,MATCH(AT324,items,0),1)</f>
        <v>Reg A</v>
      </c>
      <c r="AK324" s="6"/>
      <c r="AL324" s="8" t="str">
        <f t="shared" ref="AL324:AL360" si="118">"{"&amp;Y324*10+Z324</f>
        <v>{21</v>
      </c>
      <c r="AM324" s="29" t="str">
        <f t="shared" ref="AM324:AM360" si="119">VLOOKUP(AB324,labelitem,2,0)</f>
        <v>ITM_SIGMAPLUS</v>
      </c>
      <c r="AN324" s="29" t="str">
        <f t="shared" ref="AN324:AN360" si="120">VLOOKUP(AC324,labelitem,2,0)</f>
        <v>ITM_SIGMAMINUS</v>
      </c>
      <c r="AO324" s="29" t="str">
        <f t="shared" ref="AO324:AO360" si="121">VLOOKUP(AD324,labelitem,2,0)</f>
        <v>ITM_TGLFRT</v>
      </c>
      <c r="AP324" s="48" t="str">
        <f>IF(NOT(ISNA(MATCH(AM324,Lookups!E:E,))),VLOOKUP(AM324,Lookups!E:F,2,0),
IF(NOT(ISNA(MATCH(AN324,Lookups!E:E,))),VLOOKUP(AN324,Lookups!E:F,2,0),
IF(NOT(ISNA(MATCH(AO324,Lookups!E:E,))),VLOOKUP(AO324,Lookups!E:F,2,0),"ITM_NULL")))</f>
        <v>ITM_NULL</v>
      </c>
      <c r="AQ324" s="30" t="str">
        <f t="shared" ref="AQ324:AQ336" si="122">VLOOKUP(AF324,labelitem,2,0)</f>
        <v>ITM_A</v>
      </c>
      <c r="AR324" s="110" t="s">
        <v>352</v>
      </c>
      <c r="AS324" s="111" t="s">
        <v>149</v>
      </c>
      <c r="AT324" s="112" t="s">
        <v>150</v>
      </c>
      <c r="AW324" s="14" t="str">
        <f>AL324</f>
        <v>{21</v>
      </c>
      <c r="AX324" s="196" t="str" cm="1">
        <f t="array" ref="AX324">SUBSTITUTE(SUBSTITUTE(_xlfn.SWITCH(AM324,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AM324), ".lo", ),"MNU_", "-MNU_")</f>
        <v>ITM_SIGMAPLUS</v>
      </c>
      <c r="AY324" s="196" t="str" cm="1">
        <f t="array" ref="AY324">SUBSTITUTE(SUBSTITUTE(_xlfn.SWITCH(AN324,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AN324), ".lo", ),"MNU_", "-MNU_")</f>
        <v>ITM_SIGMAMINUS</v>
      </c>
      <c r="AZ324" s="196" t="str" cm="1">
        <f t="array" ref="AZ324">SUBSTITUTE(SUBSTITUTE(_xlfn.SWITCH(AO324,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AO324), ".lo", ),"MNU_", "-MNU_")</f>
        <v>ITM_TGLFRT</v>
      </c>
      <c r="BA324" s="215" t="str" cm="1">
        <f t="array" ref="BA324">SUBSTITUTE(SUBSTITUTE(_xlfn.SWITCH(AP324,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AP324), ".lo", ),"MNU_", "-MNU_")</f>
        <v>ITM_NULL</v>
      </c>
      <c r="BB324" s="196" t="str" cm="1">
        <f t="array" ref="BB324">SUBSTITUTE(SUBSTITUTE(_xlfn.SWITCH(AQ324,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AQ324), ".lo", ),"MNU_", "-MNU_")</f>
        <v>ITM_A</v>
      </c>
      <c r="BC324" s="196" t="str" cm="1">
        <f t="array" ref="BC324">SUBSTITUTE(SUBSTITUTE(_xlfn.SWITCH(AR324,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AR324), ".lo", ),"MNU_", "-MNU_")</f>
        <v>ITM_a</v>
      </c>
      <c r="BD324" s="196" t="str" cm="1">
        <f t="array" ref="BD324">SUBSTITUTE(SUBSTITUTE(_xlfn.SWITCH(AS324,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AS324), ".lo", ),"MNU_", "-MNU_")</f>
        <v>ITM_SIGMA</v>
      </c>
      <c r="BE324" s="196" t="str" cm="1">
        <f t="array" ref="BE324">SUBSTITUTE(SUBSTITUTE(_xlfn.SWITCH(AT324,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AT324), ".lo", ),"MNU_", "-MNU_")</f>
        <v>ITM_REG_A</v>
      </c>
      <c r="BG324" s="82"/>
      <c r="BI324" s="13" t="str">
        <f t="shared" ref="BI324:BI359" si="123">"  "&amp;AW324&amp;", "&amp;REPT(" ",$BH$54-LEN(AW324))&amp;
AX324&amp;", "&amp;REPT(" ",$BH$54-LEN(AX324))&amp;
AY324&amp;", "&amp;REPT(" ",$BH$54-LEN(AY324))&amp;
AZ324&amp;", "&amp;REPT(" ",$BH$54-LEN(AZ324))&amp;
BA324&amp;", "&amp;REPT(" ",$BH$54-LEN(BA324))&amp;
BB324&amp;", "&amp;REPT(" ",$BH$54-LEN(BB324))&amp;
BC324&amp;", "&amp;REPT(" ",$BH$54-LEN(BC324))&amp;
BD324&amp;", "&amp;REPT(" ",$BH$54-LEN(BD324))&amp;
BE324&amp;REPT(" ",$BH$54-LEN(BE324))&amp;
"},"</f>
        <v xml:space="preserve">  {21,                  ITM_SIGMAPLUS,        ITM_SIGMAMINUS,       ITM_TGLFRT,           ITM_NULL,             ITM_A,                ITM_a,                ITM_SIGMA,            ITM_REG_A           },</v>
      </c>
    </row>
    <row r="325" spans="24:61" ht="21">
      <c r="X325" s="166" t="str">
        <f t="shared" si="114"/>
        <v>DM42</v>
      </c>
      <c r="Y325" s="148">
        <v>2</v>
      </c>
      <c r="Z325" s="148">
        <v>2</v>
      </c>
      <c r="AA325" s="151" t="str">
        <f t="shared" si="113"/>
        <v>DM42.22</v>
      </c>
      <c r="AB325" s="156" t="s">
        <v>2</v>
      </c>
      <c r="AC325" s="157" t="s">
        <v>25</v>
      </c>
      <c r="AD325" s="158" t="s">
        <v>26</v>
      </c>
      <c r="AE325" s="3"/>
      <c r="AF325" s="51" t="s">
        <v>34</v>
      </c>
      <c r="AG325" s="85" t="b">
        <f t="shared" ref="AG325:AG360" si="124">AF325=AH325</f>
        <v>1</v>
      </c>
      <c r="AH325" s="91" t="str">
        <f t="shared" si="115"/>
        <v>b</v>
      </c>
      <c r="AI325" s="92" t="str">
        <f t="shared" si="116"/>
        <v>^</v>
      </c>
      <c r="AJ325" s="93" t="str">
        <f t="shared" si="117"/>
        <v>Reg B</v>
      </c>
      <c r="AK325" s="6"/>
      <c r="AL325" s="8" t="str">
        <f t="shared" si="118"/>
        <v>{22</v>
      </c>
      <c r="AM325" s="29" t="str">
        <f t="shared" si="119"/>
        <v>ITM_1ONX</v>
      </c>
      <c r="AN325" s="29" t="str">
        <f t="shared" si="120"/>
        <v>ITM_YX</v>
      </c>
      <c r="AO325" s="29" t="str">
        <f t="shared" si="121"/>
        <v>ITM_HASH_JM</v>
      </c>
      <c r="AP325" s="48" t="str">
        <f>IF(NOT(ISNA(MATCH(AM325,Lookups!E:E,))),VLOOKUP(AM325,Lookups!E:F,2,0),
IF(NOT(ISNA(MATCH(AN325,Lookups!E:E,))),VLOOKUP(AN325,Lookups!E:F,2,0),
IF(NOT(ISNA(MATCH(AO325,Lookups!E:E,))),VLOOKUP(AO325,Lookups!E:F,2,0),"ITM_NULL")))</f>
        <v>ITM_NUMBER_SIGN</v>
      </c>
      <c r="AQ325" s="30" t="str">
        <f t="shared" si="122"/>
        <v>ITM_B</v>
      </c>
      <c r="AR325" s="113" t="s">
        <v>353</v>
      </c>
      <c r="AS325" s="121" t="s">
        <v>156</v>
      </c>
      <c r="AT325" s="115" t="s">
        <v>157</v>
      </c>
      <c r="AW325" s="14" t="str">
        <f t="shared" ref="AW325:AW360" si="125">AL325</f>
        <v>{22</v>
      </c>
      <c r="AX325" s="196" t="str" cm="1">
        <f t="array" ref="AX325">SUBSTITUTE(SUBSTITUTE(_xlfn.SWITCH(AM325,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AM325), ".lo", ),"MNU_", "-MNU_")</f>
        <v>ITM_1ONX</v>
      </c>
      <c r="AY325" s="196" t="str" cm="1">
        <f t="array" ref="AY325">SUBSTITUTE(SUBSTITUTE(_xlfn.SWITCH(AN325,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AN325), ".lo", ),"MNU_", "-MNU_")</f>
        <v>ITM_YX</v>
      </c>
      <c r="AZ325" s="196" t="str" cm="1">
        <f t="array" ref="AZ325">SUBSTITUTE(SUBSTITUTE(_xlfn.SWITCH(AO325,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AO325), ".lo", ),"MNU_", "-MNU_")</f>
        <v>ITM_HASH_JM</v>
      </c>
      <c r="BA325" s="215" t="str" cm="1">
        <f t="array" ref="BA325">SUBSTITUTE(SUBSTITUTE(_xlfn.SWITCH(AP325,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AP325), ".lo", ),"MNU_", "-MNU_")</f>
        <v>ITM_NUMBER_SIGN</v>
      </c>
      <c r="BB325" s="196" t="str" cm="1">
        <f t="array" ref="BB325">SUBSTITUTE(SUBSTITUTE(_xlfn.SWITCH(AQ325,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AQ325), ".lo", ),"MNU_", "-MNU_")</f>
        <v>ITM_B</v>
      </c>
      <c r="BC325" s="196" t="str" cm="1">
        <f t="array" ref="BC325">SUBSTITUTE(SUBSTITUTE(_xlfn.SWITCH(AR325,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AR325), ".lo", ),"MNU_", "-MNU_")</f>
        <v>ITM_b</v>
      </c>
      <c r="BD325" s="196" t="str" cm="1">
        <f t="array" ref="BD325">SUBSTITUTE(SUBSTITUTE(_xlfn.SWITCH(AS325,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AS325), ".lo", ),"MNU_", "-MNU_")</f>
        <v>ITM_CIRCUMFLEX</v>
      </c>
      <c r="BE325" s="196" t="str" cm="1">
        <f t="array" ref="BE325">SUBSTITUTE(SUBSTITUTE(_xlfn.SWITCH(AT325,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AT325), ".lo", ),"MNU_", "-MNU_")</f>
        <v>ITM_REG_B</v>
      </c>
      <c r="BG325" s="82"/>
      <c r="BI325" s="13" t="str">
        <f t="shared" si="123"/>
        <v xml:space="preserve">  {22,                  ITM_1ONX,             ITM_YX,               ITM_HASH_JM,          ITM_NUMBER_SIGN,      ITM_B,                ITM_b,                ITM_CIRCUMFLEX,       ITM_REG_B           },</v>
      </c>
    </row>
    <row r="326" spans="24:61" ht="21">
      <c r="X326" s="166" t="str">
        <f t="shared" si="114"/>
        <v>DM42</v>
      </c>
      <c r="Y326" s="148">
        <v>2</v>
      </c>
      <c r="Z326" s="148">
        <v>3</v>
      </c>
      <c r="AA326" s="151" t="str">
        <f t="shared" si="113"/>
        <v>DM42.23</v>
      </c>
      <c r="AB326" s="156" t="s">
        <v>3</v>
      </c>
      <c r="AC326" s="157" t="s">
        <v>27</v>
      </c>
      <c r="AD326" s="158" t="s">
        <v>28</v>
      </c>
      <c r="AE326" s="3"/>
      <c r="AF326" s="51" t="s">
        <v>35</v>
      </c>
      <c r="AG326" s="85" t="b">
        <f t="shared" si="124"/>
        <v>1</v>
      </c>
      <c r="AH326" s="91" t="str">
        <f t="shared" si="115"/>
        <v>c</v>
      </c>
      <c r="AI326" s="92" t="str">
        <f t="shared" si="116"/>
        <v>√</v>
      </c>
      <c r="AJ326" s="93" t="str">
        <f t="shared" si="117"/>
        <v>Reg C</v>
      </c>
      <c r="AK326" s="6"/>
      <c r="AL326" s="8" t="str">
        <f t="shared" si="118"/>
        <v>{23</v>
      </c>
      <c r="AM326" s="29" t="str">
        <f t="shared" si="119"/>
        <v>ITM_SQUAREROOTX</v>
      </c>
      <c r="AN326" s="29" t="str">
        <f t="shared" si="120"/>
        <v>ITM_SQUARE</v>
      </c>
      <c r="AO326" s="29" t="str">
        <f t="shared" si="121"/>
        <v>ITM_ms</v>
      </c>
      <c r="AP326" s="48" t="str">
        <f>IF(NOT(ISNA(MATCH(AM326,Lookups!E:E,))),VLOOKUP(AM326,Lookups!E:F,2,0),
IF(NOT(ISNA(MATCH(AN326,Lookups!E:E,))),VLOOKUP(AN326,Lookups!E:F,2,0),
IF(NOT(ISNA(MATCH(AO326,Lookups!E:E,))),VLOOKUP(AO326,Lookups!E:F,2,0),"ITM_NULL")))</f>
        <v>ITM_ROOT_SIGN</v>
      </c>
      <c r="AQ326" s="30" t="str">
        <f t="shared" si="122"/>
        <v>ITM_C</v>
      </c>
      <c r="AR326" s="113" t="s">
        <v>354</v>
      </c>
      <c r="AS326" s="114" t="s">
        <v>161</v>
      </c>
      <c r="AT326" s="115" t="s">
        <v>163</v>
      </c>
      <c r="AW326" s="14" t="str">
        <f t="shared" si="125"/>
        <v>{23</v>
      </c>
      <c r="AX326" s="196" t="str" cm="1">
        <f t="array" ref="AX326">SUBSTITUTE(SUBSTITUTE(_xlfn.SWITCH(AM326,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AM326), ".lo", ),"MNU_", "-MNU_")</f>
        <v>ITM_SQUAREROOTX</v>
      </c>
      <c r="AY326" s="196" t="str" cm="1">
        <f t="array" ref="AY326">SUBSTITUTE(SUBSTITUTE(_xlfn.SWITCH(AN326,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AN326), ".lo", ),"MNU_", "-MNU_")</f>
        <v>ITM_SQUARE</v>
      </c>
      <c r="AZ326" s="196" t="str" cm="1">
        <f t="array" ref="AZ326">SUBSTITUTE(SUBSTITUTE(_xlfn.SWITCH(AO326,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AO326), ".lo", ),"MNU_", "-MNU_")</f>
        <v>ITM_ms</v>
      </c>
      <c r="BA326" s="215" t="str" cm="1">
        <f t="array" ref="BA326">SUBSTITUTE(SUBSTITUTE(_xlfn.SWITCH(AP326,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AP326), ".lo", ),"MNU_", "-MNU_")</f>
        <v>ITM_ROOT_SIGN</v>
      </c>
      <c r="BB326" s="196" t="str" cm="1">
        <f t="array" ref="BB326">SUBSTITUTE(SUBSTITUTE(_xlfn.SWITCH(AQ326,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AQ326), ".lo", ),"MNU_", "-MNU_")</f>
        <v>ITM_C</v>
      </c>
      <c r="BC326" s="196" t="str" cm="1">
        <f t="array" ref="BC326">SUBSTITUTE(SUBSTITUTE(_xlfn.SWITCH(AR326,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AR326), ".lo", ),"MNU_", "-MNU_")</f>
        <v>ITM_c</v>
      </c>
      <c r="BD326" s="196" t="str" cm="1">
        <f t="array" ref="BD326">SUBSTITUTE(SUBSTITUTE(_xlfn.SWITCH(AS326,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AS326), ".lo", ),"MNU_", "-MNU_")</f>
        <v>ITM_ROOT_SIGN</v>
      </c>
      <c r="BE326" s="196" t="str" cm="1">
        <f t="array" ref="BE326">SUBSTITUTE(SUBSTITUTE(_xlfn.SWITCH(AT326,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AT326), ".lo", ),"MNU_", "-MNU_")</f>
        <v>ITM_REG_C</v>
      </c>
      <c r="BG326" s="82"/>
      <c r="BI326" s="13" t="str">
        <f t="shared" si="123"/>
        <v xml:space="preserve">  {23,                  ITM_SQUAREROOTX,      ITM_SQUARE,           ITM_ms,               ITM_ROOT_SIGN,        ITM_C,                ITM_c,                ITM_ROOT_SIGN,        ITM_REG_C           },</v>
      </c>
    </row>
    <row r="327" spans="24:61" ht="21">
      <c r="X327" s="166" t="str">
        <f t="shared" si="114"/>
        <v>DM42</v>
      </c>
      <c r="Y327" s="148">
        <v>2</v>
      </c>
      <c r="Z327" s="148">
        <v>4</v>
      </c>
      <c r="AA327" s="151" t="str">
        <f t="shared" si="113"/>
        <v>DM42.24</v>
      </c>
      <c r="AB327" s="156" t="s">
        <v>4</v>
      </c>
      <c r="AC327" s="157" t="s">
        <v>29</v>
      </c>
      <c r="AD327" s="158" t="s">
        <v>30</v>
      </c>
      <c r="AE327" s="3"/>
      <c r="AF327" s="51" t="s">
        <v>36</v>
      </c>
      <c r="AG327" s="85" t="b">
        <f t="shared" si="124"/>
        <v>1</v>
      </c>
      <c r="AH327" s="91" t="str">
        <f t="shared" si="115"/>
        <v>d</v>
      </c>
      <c r="AI327" s="92" t="str">
        <f t="shared" si="116"/>
        <v>LOG</v>
      </c>
      <c r="AJ327" s="93" t="str">
        <f t="shared" si="117"/>
        <v>Reg D</v>
      </c>
      <c r="AK327" s="6"/>
      <c r="AL327" s="8" t="str">
        <f t="shared" si="118"/>
        <v>{24</v>
      </c>
      <c r="AM327" s="29" t="str">
        <f t="shared" si="119"/>
        <v>ITM_LOG10</v>
      </c>
      <c r="AN327" s="29" t="str">
        <f t="shared" si="120"/>
        <v>ITM_10x</v>
      </c>
      <c r="AO327" s="29" t="str">
        <f t="shared" si="121"/>
        <v>ITM_dotD</v>
      </c>
      <c r="AP327" s="48" t="str">
        <f>IF(NOT(ISNA(MATCH(AM327,Lookups!E:E,))),VLOOKUP(AM327,Lookups!E:F,2,0),
IF(NOT(ISNA(MATCH(AN327,Lookups!E:E,))),VLOOKUP(AN327,Lookups!E:F,2,0),
IF(NOT(ISNA(MATCH(AO327,Lookups!E:E,))),VLOOKUP(AO327,Lookups!E:F,2,0),"ITM_NULL")))</f>
        <v>ITM_NULL</v>
      </c>
      <c r="AQ327" s="30" t="str">
        <f t="shared" si="122"/>
        <v>ITM_D</v>
      </c>
      <c r="AR327" s="113" t="s">
        <v>355</v>
      </c>
      <c r="AS327" s="114" t="s">
        <v>168</v>
      </c>
      <c r="AT327" s="115" t="s">
        <v>169</v>
      </c>
      <c r="AW327" s="14" t="str">
        <f t="shared" si="125"/>
        <v>{24</v>
      </c>
      <c r="AX327" s="196" t="str" cm="1">
        <f t="array" ref="AX327">SUBSTITUTE(SUBSTITUTE(_xlfn.SWITCH(AM327,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AM327), ".lo", ),"MNU_", "-MNU_")</f>
        <v>ITM_LOG10</v>
      </c>
      <c r="AY327" s="196" t="str" cm="1">
        <f t="array" ref="AY327">SUBSTITUTE(SUBSTITUTE(_xlfn.SWITCH(AN327,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AN327), ".lo", ),"MNU_", "-MNU_")</f>
        <v>ITM_10x</v>
      </c>
      <c r="AZ327" s="196" t="str" cm="1">
        <f t="array" ref="AZ327">SUBSTITUTE(SUBSTITUTE(_xlfn.SWITCH(AO327,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AO327), ".lo", ),"MNU_", "-MNU_")</f>
        <v>ITM_dotD</v>
      </c>
      <c r="BA327" s="215" t="str" cm="1">
        <f t="array" ref="BA327">SUBSTITUTE(SUBSTITUTE(_xlfn.SWITCH(AP327,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AP327), ".lo", ),"MNU_", "-MNU_")</f>
        <v>ITM_NULL</v>
      </c>
      <c r="BB327" s="196" t="str" cm="1">
        <f t="array" ref="BB327">SUBSTITUTE(SUBSTITUTE(_xlfn.SWITCH(AQ327,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AQ327), ".lo", ),"MNU_", "-MNU_")</f>
        <v>ITM_D</v>
      </c>
      <c r="BC327" s="196" t="str" cm="1">
        <f t="array" ref="BC327">SUBSTITUTE(SUBSTITUTE(_xlfn.SWITCH(AR327,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AR327), ".lo", ),"MNU_", "-MNU_")</f>
        <v>ITM_d</v>
      </c>
      <c r="BD327" s="196" t="str" cm="1">
        <f t="array" ref="BD327">SUBSTITUTE(SUBSTITUTE(_xlfn.SWITCH(AS327,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AS327), ".lo", ),"MNU_", "-MNU_")</f>
        <v>ITM_LG_SIGN</v>
      </c>
      <c r="BE327" s="196" t="str" cm="1">
        <f t="array" ref="BE327">SUBSTITUTE(SUBSTITUTE(_xlfn.SWITCH(AT327,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AT327), ".lo", ),"MNU_", "-MNU_")</f>
        <v>ITM_REG_D</v>
      </c>
      <c r="BG327" s="82"/>
      <c r="BI327" s="13" t="str">
        <f t="shared" si="123"/>
        <v xml:space="preserve">  {24,                  ITM_LOG10,            ITM_10x,              ITM_dotD,             ITM_NULL,             ITM_D,                ITM_d,                ITM_LG_SIGN,          ITM_REG_D           },</v>
      </c>
    </row>
    <row r="328" spans="24:61" ht="21">
      <c r="X328" s="166" t="str">
        <f t="shared" si="114"/>
        <v>DM42</v>
      </c>
      <c r="Y328" s="148">
        <v>2</v>
      </c>
      <c r="Z328" s="148">
        <v>5</v>
      </c>
      <c r="AA328" s="151" t="str">
        <f t="shared" si="113"/>
        <v>DM42.25</v>
      </c>
      <c r="AB328" s="156" t="s">
        <v>5</v>
      </c>
      <c r="AC328" s="157" t="s">
        <v>31</v>
      </c>
      <c r="AD328" s="158" t="s">
        <v>70</v>
      </c>
      <c r="AE328" s="3"/>
      <c r="AF328" s="51" t="s">
        <v>37</v>
      </c>
      <c r="AG328" s="85" t="b">
        <f t="shared" si="124"/>
        <v>1</v>
      </c>
      <c r="AH328" s="91" t="str">
        <f t="shared" si="115"/>
        <v>e</v>
      </c>
      <c r="AI328" s="92" t="str">
        <f t="shared" si="116"/>
        <v>LN</v>
      </c>
      <c r="AJ328" s="93" t="str">
        <f t="shared" si="117"/>
        <v xml:space="preserve"> </v>
      </c>
      <c r="AK328" s="6"/>
      <c r="AL328" s="8" t="str">
        <f t="shared" si="118"/>
        <v>{25</v>
      </c>
      <c r="AM328" s="29" t="str">
        <f t="shared" si="119"/>
        <v>ITM_LN</v>
      </c>
      <c r="AN328" s="29" t="str">
        <f t="shared" si="120"/>
        <v>ITM_EXP</v>
      </c>
      <c r="AO328" s="29" t="str">
        <f t="shared" si="121"/>
        <v>ITM_LBL</v>
      </c>
      <c r="AP328" s="48" t="str">
        <f>IF(NOT(ISNA(MATCH(AM328,Lookups!E:E,))),VLOOKUP(AM328,Lookups!E:F,2,0),
IF(NOT(ISNA(MATCH(AN328,Lookups!E:E,))),VLOOKUP(AN328,Lookups!E:F,2,0),
IF(NOT(ISNA(MATCH(AO328,Lookups!E:E,))),VLOOKUP(AO328,Lookups!E:F,2,0),"ITM_NULL")))</f>
        <v>ITM_NULL</v>
      </c>
      <c r="AQ328" s="30" t="str">
        <f t="shared" si="122"/>
        <v>ITM_E</v>
      </c>
      <c r="AR328" s="113" t="s">
        <v>356</v>
      </c>
      <c r="AS328" s="114" t="s">
        <v>174</v>
      </c>
      <c r="AT328" s="116" t="s">
        <v>147</v>
      </c>
      <c r="AW328" s="14" t="str">
        <f t="shared" si="125"/>
        <v>{25</v>
      </c>
      <c r="AX328" s="196" t="str" cm="1">
        <f t="array" ref="AX328">SUBSTITUTE(SUBSTITUTE(_xlfn.SWITCH(AM328,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AM328), ".lo", ),"MNU_", "-MNU_")</f>
        <v>ITM_LN</v>
      </c>
      <c r="AY328" s="196" t="str" cm="1">
        <f t="array" ref="AY328">SUBSTITUTE(SUBSTITUTE(_xlfn.SWITCH(AN328,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AN328), ".lo", ),"MNU_", "-MNU_")</f>
        <v>ITM_EXP</v>
      </c>
      <c r="AZ328" s="196" t="str" cm="1">
        <f t="array" ref="AZ328">SUBSTITUTE(SUBSTITUTE(_xlfn.SWITCH(AO328,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AO328), ".lo", ),"MNU_", "-MNU_")</f>
        <v>ITM_LBL</v>
      </c>
      <c r="BA328" s="215" t="str" cm="1">
        <f t="array" ref="BA328">SUBSTITUTE(SUBSTITUTE(_xlfn.SWITCH(AP328,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AP328), ".lo", ),"MNU_", "-MNU_")</f>
        <v>ITM_NULL</v>
      </c>
      <c r="BB328" s="196" t="str" cm="1">
        <f t="array" ref="BB328">SUBSTITUTE(SUBSTITUTE(_xlfn.SWITCH(AQ328,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AQ328), ".lo", ),"MNU_", "-MNU_")</f>
        <v>ITM_E</v>
      </c>
      <c r="BC328" s="196" t="str" cm="1">
        <f t="array" ref="BC328">SUBSTITUTE(SUBSTITUTE(_xlfn.SWITCH(AR328,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AR328), ".lo", ),"MNU_", "-MNU_")</f>
        <v>ITM_e</v>
      </c>
      <c r="BD328" s="196" t="str" cm="1">
        <f t="array" ref="BD328">SUBSTITUTE(SUBSTITUTE(_xlfn.SWITCH(AS328,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AS328), ".lo", ),"MNU_", "-MNU_")</f>
        <v>ITM_LN_SIGN</v>
      </c>
      <c r="BE328" s="196" t="str" cm="1">
        <f t="array" ref="BE328">SUBSTITUTE(SUBSTITUTE(_xlfn.SWITCH(AT328,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AT328), ".lo", ),"MNU_", "-MNU_")</f>
        <v>ITM_NULL</v>
      </c>
      <c r="BG328" s="82"/>
      <c r="BI328" s="13" t="str">
        <f t="shared" si="123"/>
        <v xml:space="preserve">  {25,                  ITM_LN,               ITM_EXP,              ITM_LBL,              ITM_NULL,             ITM_E,                ITM_e,                ITM_LN_SIGN,          ITM_NULL            },</v>
      </c>
    </row>
    <row r="329" spans="24:61" ht="21">
      <c r="X329" s="166" t="str">
        <f t="shared" si="114"/>
        <v>DM42</v>
      </c>
      <c r="Y329" s="148">
        <v>2</v>
      </c>
      <c r="Z329" s="148">
        <v>6</v>
      </c>
      <c r="AA329" s="151" t="str">
        <f t="shared" si="113"/>
        <v>DM42.26</v>
      </c>
      <c r="AB329" s="156" t="s">
        <v>6</v>
      </c>
      <c r="AC329" s="157" t="s">
        <v>68</v>
      </c>
      <c r="AD329" s="158" t="s">
        <v>72</v>
      </c>
      <c r="AE329" s="3"/>
      <c r="AF329" s="51" t="s">
        <v>38</v>
      </c>
      <c r="AG329" s="85" t="b">
        <f t="shared" si="124"/>
        <v>1</v>
      </c>
      <c r="AH329" s="91" t="str">
        <f t="shared" si="115"/>
        <v>f</v>
      </c>
      <c r="AI329" s="92" t="str">
        <f t="shared" si="116"/>
        <v>alpha</v>
      </c>
      <c r="AJ329" s="93" t="str">
        <f t="shared" si="117"/>
        <v>[ alpha (TAM) ]</v>
      </c>
      <c r="AK329" s="6"/>
      <c r="AL329" s="8" t="str">
        <f t="shared" si="118"/>
        <v>{26</v>
      </c>
      <c r="AM329" s="29" t="str">
        <f t="shared" si="119"/>
        <v>ITM_XEQ</v>
      </c>
      <c r="AN329" s="29" t="str">
        <f t="shared" si="120"/>
        <v>ITM_GTO</v>
      </c>
      <c r="AO329" s="29" t="str">
        <f t="shared" si="121"/>
        <v>ITM_RTN</v>
      </c>
      <c r="AP329" s="48" t="str">
        <f>IF(NOT(ISNA(MATCH(AM329,Lookups!E:E,))),VLOOKUP(AM329,Lookups!E:F,2,0),
IF(NOT(ISNA(MATCH(AN329,Lookups!E:E,))),VLOOKUP(AN329,Lookups!E:F,2,0),
IF(NOT(ISNA(MATCH(AO329,Lookups!E:E,))),VLOOKUP(AO329,Lookups!E:F,2,0),"ITM_NULL")))</f>
        <v>ITM_NULL</v>
      </c>
      <c r="AQ329" s="30" t="str">
        <f t="shared" si="122"/>
        <v>ITM_F</v>
      </c>
      <c r="AR329" s="113" t="s">
        <v>357</v>
      </c>
      <c r="AS329" s="114" t="s">
        <v>427</v>
      </c>
      <c r="AT329" s="117" t="s">
        <v>459</v>
      </c>
      <c r="AW329" s="14" t="str">
        <f t="shared" si="125"/>
        <v>{26</v>
      </c>
      <c r="AX329" s="196" t="str" cm="1">
        <f t="array" ref="AX329">SUBSTITUTE(SUBSTITUTE(_xlfn.SWITCH(AM329,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AM329), ".lo", ),"MNU_", "-MNU_")</f>
        <v>ITM_XEQ</v>
      </c>
      <c r="AY329" s="196" t="str" cm="1">
        <f t="array" ref="AY329">SUBSTITUTE(SUBSTITUTE(_xlfn.SWITCH(AN329,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AN329), ".lo", ),"MNU_", "-MNU_")</f>
        <v>ITM_GTO</v>
      </c>
      <c r="AZ329" s="196" t="str" cm="1">
        <f t="array" ref="AZ329">SUBSTITUTE(SUBSTITUTE(_xlfn.SWITCH(AO329,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AO329), ".lo", ),"MNU_", "-MNU_")</f>
        <v>ITM_RTN</v>
      </c>
      <c r="BA329" s="215" t="str" cm="1">
        <f t="array" ref="BA329">SUBSTITUTE(SUBSTITUTE(_xlfn.SWITCH(AP329,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AP329), ".lo", ),"MNU_", "-MNU_")</f>
        <v>ITM_NULL</v>
      </c>
      <c r="BB329" s="196" t="str" cm="1">
        <f t="array" ref="BB329">SUBSTITUTE(SUBSTITUTE(_xlfn.SWITCH(AQ329,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AQ329), ".lo", ),"MNU_", "-MNU_")</f>
        <v>ITM_F</v>
      </c>
      <c r="BC329" s="196" t="str" cm="1">
        <f t="array" ref="BC329">SUBSTITUTE(SUBSTITUTE(_xlfn.SWITCH(AR329,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AR329), ".lo", ),"MNU_", "-MNU_")</f>
        <v>ITM_f</v>
      </c>
      <c r="BD329" s="196" t="str" cm="1">
        <f t="array" ref="BD329">SUBSTITUTE(SUBSTITUTE(_xlfn.SWITCH(AS329,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AS329), ".lo", ),"MNU_", "-MNU_")</f>
        <v>ITM_alpha</v>
      </c>
      <c r="BE329" s="196" t="str" cm="1">
        <f t="array" ref="BE329">SUBSTITUTE(SUBSTITUTE(_xlfn.SWITCH(AT329,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AT329), ".lo", ),"MNU_", "-MNU_")</f>
        <v>ITM_alpha</v>
      </c>
      <c r="BG329" s="82"/>
      <c r="BI329" s="13" t="str">
        <f t="shared" si="123"/>
        <v xml:space="preserve">  {26,                  ITM_XEQ,              ITM_GTO,              ITM_RTN,              ITM_NULL,             ITM_F,                ITM_f,                ITM_alpha,            ITM_alpha           },</v>
      </c>
    </row>
    <row r="330" spans="24:61" ht="21">
      <c r="X330" s="166" t="str">
        <f t="shared" si="114"/>
        <v>DM42</v>
      </c>
      <c r="Y330" s="145">
        <v>3</v>
      </c>
      <c r="Z330" s="145">
        <v>1</v>
      </c>
      <c r="AA330" s="151" t="str">
        <f t="shared" si="113"/>
        <v>DM42.31</v>
      </c>
      <c r="AB330" s="156" t="s">
        <v>7</v>
      </c>
      <c r="AC330" s="157" t="s">
        <v>73</v>
      </c>
      <c r="AD330" s="158" t="s">
        <v>62</v>
      </c>
      <c r="AE330" s="3"/>
      <c r="AF330" s="51" t="s">
        <v>39</v>
      </c>
      <c r="AG330" s="85" t="b">
        <f t="shared" si="124"/>
        <v>1</v>
      </c>
      <c r="AH330" s="91" t="str">
        <f t="shared" si="115"/>
        <v>g</v>
      </c>
      <c r="AI330" s="92" t="str">
        <f t="shared" si="116"/>
        <v>|</v>
      </c>
      <c r="AJ330" s="93" t="str">
        <f t="shared" si="117"/>
        <v xml:space="preserve"> </v>
      </c>
      <c r="AK330" s="6"/>
      <c r="AL330" s="8" t="str">
        <f t="shared" si="118"/>
        <v>{31</v>
      </c>
      <c r="AM330" s="29" t="str">
        <f t="shared" si="119"/>
        <v>ITM_STO</v>
      </c>
      <c r="AN330" s="29" t="str">
        <f t="shared" si="120"/>
        <v>KEY_COMPLEX</v>
      </c>
      <c r="AO330" s="66" t="str">
        <f t="shared" si="121"/>
        <v>ITM_ARG</v>
      </c>
      <c r="AP330" s="48" t="str">
        <f>IF(NOT(ISNA(MATCH(AM330,Lookups!E:E,))),VLOOKUP(AM330,Lookups!E:F,2,0),
IF(NOT(ISNA(MATCH(AN330,Lookups!E:E,))),VLOOKUP(AN330,Lookups!E:F,2,0),
IF(NOT(ISNA(MATCH(AO330,Lookups!E:E,))),VLOOKUP(AO330,Lookups!E:F,2,0),"ITM_NULL")))</f>
        <v>ITM_NULL</v>
      </c>
      <c r="AQ330" s="30" t="str">
        <f t="shared" si="122"/>
        <v>ITM_G</v>
      </c>
      <c r="AR330" s="113" t="s">
        <v>358</v>
      </c>
      <c r="AS330" s="118" t="s">
        <v>183</v>
      </c>
      <c r="AT330" s="116" t="s">
        <v>147</v>
      </c>
      <c r="AW330" s="14" t="str">
        <f t="shared" si="125"/>
        <v>{31</v>
      </c>
      <c r="AX330" s="196" t="str" cm="1">
        <f t="array" ref="AX330">SUBSTITUTE(SUBSTITUTE(_xlfn.SWITCH(AM330,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AM330), ".lo", ),"MNU_", "-MNU_")</f>
        <v>ITM_STO</v>
      </c>
      <c r="AY330" s="196" t="str" cm="1">
        <f t="array" ref="AY330">SUBSTITUTE(SUBSTITUTE(_xlfn.SWITCH(AN330,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AN330), ".lo", ),"MNU_", "-MNU_")</f>
        <v>KEY_COMPLEX</v>
      </c>
      <c r="AZ330" s="196" t="str" cm="1">
        <f t="array" ref="AZ330">SUBSTITUTE(SUBSTITUTE(_xlfn.SWITCH(AO330,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AO330), ".lo", ),"MNU_", "-MNU_")</f>
        <v>ITM_ARG</v>
      </c>
      <c r="BA330" s="215" t="str" cm="1">
        <f t="array" ref="BA330">SUBSTITUTE(SUBSTITUTE(_xlfn.SWITCH(AP330,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AP330), ".lo", ),"MNU_", "-MNU_")</f>
        <v>ITM_NULL</v>
      </c>
      <c r="BB330" s="196" t="str" cm="1">
        <f t="array" ref="BB330">SUBSTITUTE(SUBSTITUTE(_xlfn.SWITCH(AQ330,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AQ330), ".lo", ),"MNU_", "-MNU_")</f>
        <v>ITM_G</v>
      </c>
      <c r="BC330" s="196" t="str" cm="1">
        <f t="array" ref="BC330">SUBSTITUTE(SUBSTITUTE(_xlfn.SWITCH(AR330,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AR330), ".lo", ),"MNU_", "-MNU_")</f>
        <v>ITM_g</v>
      </c>
      <c r="BD330" s="196" t="str" cm="1">
        <f t="array" ref="BD330">SUBSTITUTE(SUBSTITUTE(_xlfn.SWITCH(AS330,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AS330), ".lo", ),"MNU_", "-MNU_")</f>
        <v>ITM_VERTICAL_BAR</v>
      </c>
      <c r="BE330" s="196" t="str" cm="1">
        <f t="array" ref="BE330">SUBSTITUTE(SUBSTITUTE(_xlfn.SWITCH(AT330,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AT330), ".lo", ),"MNU_", "-MNU_")</f>
        <v>ITM_NULL</v>
      </c>
      <c r="BG330" s="82"/>
      <c r="BI330" s="13" t="str">
        <f t="shared" si="123"/>
        <v xml:space="preserve">  {31,                  ITM_STO,              KEY_COMPLEX,          ITM_ARG,              ITM_NULL,             ITM_G,                ITM_g,                ITM_VERTICAL_BAR,     ITM_NULL            },</v>
      </c>
    </row>
    <row r="331" spans="24:61" ht="21">
      <c r="X331" s="166" t="str">
        <f t="shared" si="114"/>
        <v>DM42</v>
      </c>
      <c r="Y331" s="148">
        <v>3</v>
      </c>
      <c r="Z331" s="148">
        <v>2</v>
      </c>
      <c r="AA331" s="151" t="str">
        <f t="shared" si="113"/>
        <v>DM42.32</v>
      </c>
      <c r="AB331" s="156" t="s">
        <v>8</v>
      </c>
      <c r="AC331" s="157" t="s">
        <v>63</v>
      </c>
      <c r="AD331" s="158" t="s">
        <v>64</v>
      </c>
      <c r="AE331" s="3"/>
      <c r="AF331" s="51" t="s">
        <v>40</v>
      </c>
      <c r="AG331" s="85" t="b">
        <f t="shared" si="124"/>
        <v>1</v>
      </c>
      <c r="AH331" s="91" t="str">
        <f t="shared" si="115"/>
        <v>h</v>
      </c>
      <c r="AI331" s="92" t="str">
        <f t="shared" si="116"/>
        <v>Delta</v>
      </c>
      <c r="AJ331" s="93" t="str">
        <f t="shared" si="117"/>
        <v>#16</v>
      </c>
      <c r="AK331" s="6"/>
      <c r="AL331" s="8" t="str">
        <f t="shared" si="118"/>
        <v>{32</v>
      </c>
      <c r="AM331" s="29" t="str">
        <f t="shared" si="119"/>
        <v>ITM_RCL</v>
      </c>
      <c r="AN331" s="29" t="str">
        <f t="shared" si="120"/>
        <v>ITM_PC</v>
      </c>
      <c r="AO331" s="66" t="str">
        <f t="shared" si="121"/>
        <v>ITM_DELTAPC</v>
      </c>
      <c r="AP331" s="48" t="str">
        <f>IF(NOT(ISNA(MATCH(AM331,Lookups!E:E,))),VLOOKUP(AM331,Lookups!E:F,2,0),
IF(NOT(ISNA(MATCH(AN331,Lookups!E:E,))),VLOOKUP(AN331,Lookups!E:F,2,0),
IF(NOT(ISNA(MATCH(AO331,Lookups!E:E,))),VLOOKUP(AO331,Lookups!E:F,2,0),"ITM_NULL")))</f>
        <v>ITM_NULL</v>
      </c>
      <c r="AQ331" s="30" t="str">
        <f t="shared" si="122"/>
        <v>ITM_H</v>
      </c>
      <c r="AR331" s="113" t="s">
        <v>359</v>
      </c>
      <c r="AS331" s="118" t="s">
        <v>188</v>
      </c>
      <c r="AT331" s="116" t="s">
        <v>189</v>
      </c>
      <c r="AW331" s="14" t="str">
        <f t="shared" si="125"/>
        <v>{32</v>
      </c>
      <c r="AX331" s="196" t="str" cm="1">
        <f t="array" ref="AX331">SUBSTITUTE(SUBSTITUTE(_xlfn.SWITCH(AM331,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AM331), ".lo", ),"MNU_", "-MNU_")</f>
        <v>ITM_RCL</v>
      </c>
      <c r="AY331" s="196" t="str" cm="1">
        <f t="array" ref="AY331">SUBSTITUTE(SUBSTITUTE(_xlfn.SWITCH(AN331,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AN331), ".lo", ),"MNU_", "-MNU_")</f>
        <v>ITM_PC</v>
      </c>
      <c r="AZ331" s="196" t="str" cm="1">
        <f t="array" ref="AZ331">SUBSTITUTE(SUBSTITUTE(_xlfn.SWITCH(AO331,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AO331), ".lo", ),"MNU_", "-MNU_")</f>
        <v>ITM_DELTAPC</v>
      </c>
      <c r="BA331" s="215" t="str" cm="1">
        <f t="array" ref="BA331">SUBSTITUTE(SUBSTITUTE(_xlfn.SWITCH(AP331,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AP331), ".lo", ),"MNU_", "-MNU_")</f>
        <v>ITM_NULL</v>
      </c>
      <c r="BB331" s="196" t="str" cm="1">
        <f t="array" ref="BB331">SUBSTITUTE(SUBSTITUTE(_xlfn.SWITCH(AQ331,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AQ331), ".lo", ),"MNU_", "-MNU_")</f>
        <v>ITM_H</v>
      </c>
      <c r="BC331" s="196" t="str" cm="1">
        <f t="array" ref="BC331">SUBSTITUTE(SUBSTITUTE(_xlfn.SWITCH(AR331,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AR331), ".lo", ),"MNU_", "-MNU_")</f>
        <v>ITM_h</v>
      </c>
      <c r="BD331" s="196" t="str" cm="1">
        <f t="array" ref="BD331">SUBSTITUTE(SUBSTITUTE(_xlfn.SWITCH(AS331,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AS331), ".lo", ),"MNU_", "-MNU_")</f>
        <v>ITM_DELTA</v>
      </c>
      <c r="BE331" s="196" t="str" cm="1">
        <f t="array" ref="BE331">SUBSTITUTE(SUBSTITUTE(_xlfn.SWITCH(AT331,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AT331), ".lo", ),"MNU_", "-MNU_")</f>
        <v>ITM_HEX</v>
      </c>
      <c r="BG331" s="82"/>
      <c r="BI331" s="13" t="str">
        <f t="shared" si="123"/>
        <v xml:space="preserve">  {32,                  ITM_RCL,              ITM_PC,               ITM_DELTAPC,          ITM_NULL,             ITM_H,                ITM_h,                ITM_DELTA,            ITM_HEX             },</v>
      </c>
    </row>
    <row r="332" spans="24:61" ht="21">
      <c r="X332" s="166" t="str">
        <f t="shared" si="114"/>
        <v>DM42</v>
      </c>
      <c r="Y332" s="148">
        <v>3</v>
      </c>
      <c r="Z332" s="148">
        <v>3</v>
      </c>
      <c r="AA332" s="151" t="str">
        <f t="shared" si="113"/>
        <v>DM42.33</v>
      </c>
      <c r="AB332" s="156" t="s">
        <v>9</v>
      </c>
      <c r="AC332" s="157" t="s">
        <v>65</v>
      </c>
      <c r="AD332" s="158" t="s">
        <v>66</v>
      </c>
      <c r="AE332" s="3"/>
      <c r="AF332" s="51" t="s">
        <v>41</v>
      </c>
      <c r="AG332" s="85" t="b">
        <f t="shared" si="124"/>
        <v>1</v>
      </c>
      <c r="AH332" s="91" t="str">
        <f t="shared" si="115"/>
        <v>i</v>
      </c>
      <c r="AI332" s="92" t="str">
        <f t="shared" si="116"/>
        <v>pi</v>
      </c>
      <c r="AJ332" s="93" t="str">
        <f t="shared" si="117"/>
        <v>Reg I</v>
      </c>
      <c r="AK332" s="6"/>
      <c r="AL332" s="8" t="str">
        <f t="shared" si="118"/>
        <v>{33</v>
      </c>
      <c r="AM332" s="29" t="str">
        <f t="shared" si="119"/>
        <v>ITM_Rdown</v>
      </c>
      <c r="AN332" s="66" t="str">
        <f t="shared" si="120"/>
        <v>ITM_CONSTpi</v>
      </c>
      <c r="AO332" s="29" t="str">
        <f t="shared" si="121"/>
        <v>ITM_XTHROOT</v>
      </c>
      <c r="AP332" s="48" t="str">
        <f>IF(NOT(ISNA(MATCH(AM332,Lookups!E:E,))),VLOOKUP(AM332,Lookups!E:F,2,0),
IF(NOT(ISNA(MATCH(AN332,Lookups!E:E,))),VLOOKUP(AN332,Lookups!E:F,2,0),
IF(NOT(ISNA(MATCH(AO332,Lookups!E:E,))),VLOOKUP(AO332,Lookups!E:F,2,0),"ITM_NULL")))</f>
        <v>ITM_NULL</v>
      </c>
      <c r="AQ332" s="30" t="str">
        <f t="shared" si="122"/>
        <v>ITM_I</v>
      </c>
      <c r="AR332" s="113" t="s">
        <v>360</v>
      </c>
      <c r="AS332" s="118" t="s">
        <v>414</v>
      </c>
      <c r="AT332" s="115" t="s">
        <v>194</v>
      </c>
      <c r="AW332" s="14" t="str">
        <f t="shared" si="125"/>
        <v>{33</v>
      </c>
      <c r="AX332" s="196" t="str" cm="1">
        <f t="array" ref="AX332">SUBSTITUTE(SUBSTITUTE(_xlfn.SWITCH(AM332,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AM332), ".lo", ),"MNU_", "-MNU_")</f>
        <v>ITM_Rdown</v>
      </c>
      <c r="AY332" s="196" t="str" cm="1">
        <f t="array" ref="AY332">SUBSTITUTE(SUBSTITUTE(_xlfn.SWITCH(AN332,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AN332), ".lo", ),"MNU_", "-MNU_")</f>
        <v>ITM_CONSTpi</v>
      </c>
      <c r="AZ332" s="196" t="str" cm="1">
        <f t="array" ref="AZ332">SUBSTITUTE(SUBSTITUTE(_xlfn.SWITCH(AO332,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AO332), ".lo", ),"MNU_", "-MNU_")</f>
        <v>ITM_XTHROOT</v>
      </c>
      <c r="BA332" s="215" t="str" cm="1">
        <f t="array" ref="BA332">SUBSTITUTE(SUBSTITUTE(_xlfn.SWITCH(AP332,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AP332), ".lo", ),"MNU_", "-MNU_")</f>
        <v>ITM_NULL</v>
      </c>
      <c r="BB332" s="196" t="str" cm="1">
        <f t="array" ref="BB332">SUBSTITUTE(SUBSTITUTE(_xlfn.SWITCH(AQ332,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AQ332), ".lo", ),"MNU_", "-MNU_")</f>
        <v>ITM_I</v>
      </c>
      <c r="BC332" s="196" t="str" cm="1">
        <f t="array" ref="BC332">SUBSTITUTE(SUBSTITUTE(_xlfn.SWITCH(AR332,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AR332), ".lo", ),"MNU_", "-MNU_")</f>
        <v>ITM_i</v>
      </c>
      <c r="BD332" s="196" t="str" cm="1">
        <f t="array" ref="BD332">SUBSTITUTE(SUBSTITUTE(_xlfn.SWITCH(AS332,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AS332), ".lo", ),"MNU_", "-MNU_")</f>
        <v>ITM_pi</v>
      </c>
      <c r="BE332" s="196" t="str" cm="1">
        <f t="array" ref="BE332">SUBSTITUTE(SUBSTITUTE(_xlfn.SWITCH(AT332,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AT332), ".lo", ),"MNU_", "-MNU_")</f>
        <v>ITM_REG_I</v>
      </c>
      <c r="BG332" s="82"/>
      <c r="BI332" s="13" t="str">
        <f t="shared" si="123"/>
        <v xml:space="preserve">  {33,                  ITM_Rdown,            ITM_CONSTpi,          ITM_XTHROOT,          ITM_NULL,             ITM_I,                ITM_i,                ITM_pi,               ITM_REG_I           },</v>
      </c>
    </row>
    <row r="333" spans="24:61" ht="21">
      <c r="X333" s="166" t="str">
        <f t="shared" si="114"/>
        <v>DM42</v>
      </c>
      <c r="Y333" s="148">
        <v>3</v>
      </c>
      <c r="Z333" s="148">
        <v>4</v>
      </c>
      <c r="AA333" s="151" t="str">
        <f t="shared" si="113"/>
        <v>DM42.34</v>
      </c>
      <c r="AB333" s="156" t="s">
        <v>10</v>
      </c>
      <c r="AC333" s="157" t="s">
        <v>67</v>
      </c>
      <c r="AD333" s="158" t="s">
        <v>348</v>
      </c>
      <c r="AE333" s="3"/>
      <c r="AF333" s="51" t="s">
        <v>42</v>
      </c>
      <c r="AG333" s="85" t="b">
        <f t="shared" si="124"/>
        <v>1</v>
      </c>
      <c r="AH333" s="91" t="str">
        <f t="shared" si="115"/>
        <v>j</v>
      </c>
      <c r="AI333" s="92" t="str">
        <f t="shared" si="116"/>
        <v>SIN</v>
      </c>
      <c r="AJ333" s="93" t="str">
        <f t="shared" si="117"/>
        <v>Reg J</v>
      </c>
      <c r="AK333" s="6"/>
      <c r="AL333" s="8" t="str">
        <f t="shared" si="118"/>
        <v>{34</v>
      </c>
      <c r="AM333" s="29" t="str">
        <f t="shared" si="119"/>
        <v>ITM_sin</v>
      </c>
      <c r="AN333" s="29" t="str">
        <f t="shared" si="120"/>
        <v>ITM_arcsin</v>
      </c>
      <c r="AO333" s="29" t="str">
        <f t="shared" si="121"/>
        <v>ITM_op_j</v>
      </c>
      <c r="AP333" s="48" t="str">
        <f>IF(NOT(ISNA(MATCH(AM333,Lookups!E:E,))),VLOOKUP(AM333,Lookups!E:F,2,0),
IF(NOT(ISNA(MATCH(AN333,Lookups!E:E,))),VLOOKUP(AN333,Lookups!E:F,2,0),
IF(NOT(ISNA(MATCH(AO333,Lookups!E:E,))),VLOOKUP(AO333,Lookups!E:F,2,0),"ITM_NULL")))</f>
        <v>ITM_NULL</v>
      </c>
      <c r="AQ333" s="30" t="str">
        <f t="shared" si="122"/>
        <v>ITM_J</v>
      </c>
      <c r="AR333" s="113" t="s">
        <v>361</v>
      </c>
      <c r="AS333" s="114" t="s">
        <v>199</v>
      </c>
      <c r="AT333" s="115" t="s">
        <v>200</v>
      </c>
      <c r="AW333" s="14" t="str">
        <f t="shared" si="125"/>
        <v>{34</v>
      </c>
      <c r="AX333" s="196" t="str" cm="1">
        <f t="array" ref="AX333">SUBSTITUTE(SUBSTITUTE(_xlfn.SWITCH(AM333,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AM333), ".lo", ),"MNU_", "-MNU_")</f>
        <v>ITM_sin</v>
      </c>
      <c r="AY333" s="196" t="str" cm="1">
        <f t="array" ref="AY333">SUBSTITUTE(SUBSTITUTE(_xlfn.SWITCH(AN333,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AN333), ".lo", ),"MNU_", "-MNU_")</f>
        <v>ITM_arcsin</v>
      </c>
      <c r="AZ333" s="196" t="str" cm="1">
        <f t="array" ref="AZ333">SUBSTITUTE(SUBSTITUTE(_xlfn.SWITCH(AO333,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AO333), ".lo", ),"MNU_", "-MNU_")</f>
        <v>ITM_op_j</v>
      </c>
      <c r="BA333" s="215" t="str" cm="1">
        <f t="array" ref="BA333">SUBSTITUTE(SUBSTITUTE(_xlfn.SWITCH(AP333,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AP333), ".lo", ),"MNU_", "-MNU_")</f>
        <v>ITM_NULL</v>
      </c>
      <c r="BB333" s="196" t="str" cm="1">
        <f t="array" ref="BB333">SUBSTITUTE(SUBSTITUTE(_xlfn.SWITCH(AQ333,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AQ333), ".lo", ),"MNU_", "-MNU_")</f>
        <v>ITM_J</v>
      </c>
      <c r="BC333" s="196" t="str" cm="1">
        <f t="array" ref="BC333">SUBSTITUTE(SUBSTITUTE(_xlfn.SWITCH(AR333,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AR333), ".lo", ),"MNU_", "-MNU_")</f>
        <v>ITM_j</v>
      </c>
      <c r="BD333" s="196" t="str" cm="1">
        <f t="array" ref="BD333">SUBSTITUTE(SUBSTITUTE(_xlfn.SWITCH(AS333,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AS333), ".lo", ),"MNU_", "-MNU_")</f>
        <v>ITM_SIN_SIGN</v>
      </c>
      <c r="BE333" s="196" t="str" cm="1">
        <f t="array" ref="BE333">SUBSTITUTE(SUBSTITUTE(_xlfn.SWITCH(AT333,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AT333), ".lo", ),"MNU_", "-MNU_")</f>
        <v>ITM_REG_J</v>
      </c>
      <c r="BG333" s="82"/>
      <c r="BI333" s="13" t="str">
        <f t="shared" si="123"/>
        <v xml:space="preserve">  {34,                  ITM_sin,              ITM_arcsin,           ITM_op_j,             ITM_NULL,             ITM_J,                ITM_j,                ITM_SIN_SIGN,         ITM_REG_J           },</v>
      </c>
    </row>
    <row r="334" spans="24:61" ht="21">
      <c r="X334" s="166" t="str">
        <f t="shared" si="114"/>
        <v>DM42</v>
      </c>
      <c r="Y334" s="148">
        <v>3</v>
      </c>
      <c r="Z334" s="148">
        <v>5</v>
      </c>
      <c r="AA334" s="151" t="str">
        <f t="shared" si="113"/>
        <v>DM42.35</v>
      </c>
      <c r="AB334" s="156" t="s">
        <v>11</v>
      </c>
      <c r="AC334" s="157" t="s">
        <v>69</v>
      </c>
      <c r="AD334" s="158" t="s">
        <v>133</v>
      </c>
      <c r="AE334" s="3"/>
      <c r="AF334" s="51" t="s">
        <v>43</v>
      </c>
      <c r="AG334" s="85" t="b">
        <f t="shared" si="124"/>
        <v>1</v>
      </c>
      <c r="AH334" s="91" t="str">
        <f t="shared" si="115"/>
        <v>k</v>
      </c>
      <c r="AI334" s="92" t="str">
        <f t="shared" si="116"/>
        <v>COS</v>
      </c>
      <c r="AJ334" s="93" t="str">
        <f t="shared" si="117"/>
        <v>Reg K</v>
      </c>
      <c r="AK334" s="6"/>
      <c r="AL334" s="8" t="str">
        <f t="shared" si="118"/>
        <v>{35</v>
      </c>
      <c r="AM334" s="29" t="str">
        <f t="shared" si="119"/>
        <v>ITM_cos</v>
      </c>
      <c r="AN334" s="29" t="str">
        <f t="shared" si="120"/>
        <v>ITM_arccos</v>
      </c>
      <c r="AO334" s="29" t="str">
        <f t="shared" si="121"/>
        <v>ITM_toREC2</v>
      </c>
      <c r="AP334" s="48" t="str">
        <f>IF(NOT(ISNA(MATCH(AM334,Lookups!E:E,))),VLOOKUP(AM334,Lookups!E:F,2,0),
IF(NOT(ISNA(MATCH(AN334,Lookups!E:E,))),VLOOKUP(AN334,Lookups!E:F,2,0),
IF(NOT(ISNA(MATCH(AO334,Lookups!E:E,))),VLOOKUP(AO334,Lookups!E:F,2,0),"ITM_NULL")))</f>
        <v>ITM_NULL</v>
      </c>
      <c r="AQ334" s="30" t="str">
        <f t="shared" si="122"/>
        <v>ITM_K</v>
      </c>
      <c r="AR334" s="113" t="s">
        <v>362</v>
      </c>
      <c r="AS334" s="114" t="s">
        <v>205</v>
      </c>
      <c r="AT334" s="115" t="s">
        <v>206</v>
      </c>
      <c r="AW334" s="14" t="str">
        <f t="shared" si="125"/>
        <v>{35</v>
      </c>
      <c r="AX334" s="196" t="str" cm="1">
        <f t="array" ref="AX334">SUBSTITUTE(SUBSTITUTE(_xlfn.SWITCH(AM334,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AM334), ".lo", ),"MNU_", "-MNU_")</f>
        <v>ITM_cos</v>
      </c>
      <c r="AY334" s="196" t="str" cm="1">
        <f t="array" ref="AY334">SUBSTITUTE(SUBSTITUTE(_xlfn.SWITCH(AN334,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AN334), ".lo", ),"MNU_", "-MNU_")</f>
        <v>ITM_arccos</v>
      </c>
      <c r="AZ334" s="196" t="str" cm="1">
        <f t="array" ref="AZ334">SUBSTITUTE(SUBSTITUTE(_xlfn.SWITCH(AO334,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AO334), ".lo", ),"MNU_", "-MNU_")</f>
        <v>ITM_toREC2</v>
      </c>
      <c r="BA334" s="215" t="str" cm="1">
        <f t="array" ref="BA334">SUBSTITUTE(SUBSTITUTE(_xlfn.SWITCH(AP334,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AP334), ".lo", ),"MNU_", "-MNU_")</f>
        <v>ITM_NULL</v>
      </c>
      <c r="BB334" s="196" t="str" cm="1">
        <f t="array" ref="BB334">SUBSTITUTE(SUBSTITUTE(_xlfn.SWITCH(AQ334,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AQ334), ".lo", ),"MNU_", "-MNU_")</f>
        <v>ITM_K</v>
      </c>
      <c r="BC334" s="196" t="str" cm="1">
        <f t="array" ref="BC334">SUBSTITUTE(SUBSTITUTE(_xlfn.SWITCH(AR334,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AR334), ".lo", ),"MNU_", "-MNU_")</f>
        <v>ITM_k</v>
      </c>
      <c r="BD334" s="196" t="str" cm="1">
        <f t="array" ref="BD334">SUBSTITUTE(SUBSTITUTE(_xlfn.SWITCH(AS334,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AS334), ".lo", ),"MNU_", "-MNU_")</f>
        <v>ITM_COS_SIGN</v>
      </c>
      <c r="BE334" s="196" t="str" cm="1">
        <f t="array" ref="BE334">SUBSTITUTE(SUBSTITUTE(_xlfn.SWITCH(AT334,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AT334), ".lo", ),"MNU_", "-MNU_")</f>
        <v>ITM_REG_K</v>
      </c>
      <c r="BG334" s="82"/>
      <c r="BI334" s="13" t="str">
        <f t="shared" si="123"/>
        <v xml:space="preserve">  {35,                  ITM_cos,              ITM_arccos,           ITM_toREC2,           ITM_NULL,             ITM_K,                ITM_k,                ITM_COS_SIGN,         ITM_REG_K           },</v>
      </c>
    </row>
    <row r="335" spans="24:61" ht="21">
      <c r="X335" s="166" t="str">
        <f t="shared" si="114"/>
        <v>DM42</v>
      </c>
      <c r="Y335" s="148">
        <v>3</v>
      </c>
      <c r="Z335" s="148">
        <v>6</v>
      </c>
      <c r="AA335" s="151" t="str">
        <f t="shared" si="113"/>
        <v>DM42.36</v>
      </c>
      <c r="AB335" s="156" t="s">
        <v>12</v>
      </c>
      <c r="AC335" s="157" t="s">
        <v>71</v>
      </c>
      <c r="AD335" s="158" t="s">
        <v>134</v>
      </c>
      <c r="AE335" s="3"/>
      <c r="AF335" s="51" t="s">
        <v>44</v>
      </c>
      <c r="AG335" s="85" t="b">
        <f t="shared" si="124"/>
        <v>1</v>
      </c>
      <c r="AH335" s="91" t="str">
        <f t="shared" si="115"/>
        <v>l</v>
      </c>
      <c r="AI335" s="92" t="str">
        <f t="shared" si="116"/>
        <v>TAN</v>
      </c>
      <c r="AJ335" s="93" t="str">
        <f t="shared" si="117"/>
        <v>Reg L</v>
      </c>
      <c r="AK335" s="6"/>
      <c r="AL335" s="8" t="str">
        <f t="shared" si="118"/>
        <v>{36</v>
      </c>
      <c r="AM335" s="29" t="str">
        <f t="shared" si="119"/>
        <v>ITM_tan</v>
      </c>
      <c r="AN335" s="29" t="str">
        <f t="shared" si="120"/>
        <v>ITM_arctan</v>
      </c>
      <c r="AO335" s="29" t="str">
        <f t="shared" si="121"/>
        <v>ITM_toPOL2</v>
      </c>
      <c r="AP335" s="48" t="str">
        <f>IF(NOT(ISNA(MATCH(AM335,Lookups!E:E,))),VLOOKUP(AM335,Lookups!E:F,2,0),
IF(NOT(ISNA(MATCH(AN335,Lookups!E:E,))),VLOOKUP(AN335,Lookups!E:F,2,0),
IF(NOT(ISNA(MATCH(AO335,Lookups!E:E,))),VLOOKUP(AO335,Lookups!E:F,2,0),"ITM_NULL")))</f>
        <v>ITM_NULL</v>
      </c>
      <c r="AQ335" s="30" t="str">
        <f t="shared" si="122"/>
        <v>ITM_L</v>
      </c>
      <c r="AR335" s="113" t="s">
        <v>363</v>
      </c>
      <c r="AS335" s="114" t="s">
        <v>211</v>
      </c>
      <c r="AT335" s="115" t="s">
        <v>212</v>
      </c>
      <c r="AW335" s="14" t="str">
        <f t="shared" si="125"/>
        <v>{36</v>
      </c>
      <c r="AX335" s="196" t="str" cm="1">
        <f t="array" ref="AX335">SUBSTITUTE(SUBSTITUTE(_xlfn.SWITCH(AM335,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AM335), ".lo", ),"MNU_", "-MNU_")</f>
        <v>ITM_tan</v>
      </c>
      <c r="AY335" s="196" t="str" cm="1">
        <f t="array" ref="AY335">SUBSTITUTE(SUBSTITUTE(_xlfn.SWITCH(AN335,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AN335), ".lo", ),"MNU_", "-MNU_")</f>
        <v>ITM_arctan</v>
      </c>
      <c r="AZ335" s="196" t="str" cm="1">
        <f t="array" ref="AZ335">SUBSTITUTE(SUBSTITUTE(_xlfn.SWITCH(AO335,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AO335), ".lo", ),"MNU_", "-MNU_")</f>
        <v>ITM_toPOL2</v>
      </c>
      <c r="BA335" s="215" t="str" cm="1">
        <f t="array" ref="BA335">SUBSTITUTE(SUBSTITUTE(_xlfn.SWITCH(AP335,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AP335), ".lo", ),"MNU_", "-MNU_")</f>
        <v>ITM_NULL</v>
      </c>
      <c r="BB335" s="196" t="str" cm="1">
        <f t="array" ref="BB335">SUBSTITUTE(SUBSTITUTE(_xlfn.SWITCH(AQ335,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AQ335), ".lo", ),"MNU_", "-MNU_")</f>
        <v>ITM_L</v>
      </c>
      <c r="BC335" s="196" t="str" cm="1">
        <f t="array" ref="BC335">SUBSTITUTE(SUBSTITUTE(_xlfn.SWITCH(AR335,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AR335), ".lo", ),"MNU_", "-MNU_")</f>
        <v>ITM_l</v>
      </c>
      <c r="BD335" s="196" t="str" cm="1">
        <f t="array" ref="BD335">SUBSTITUTE(SUBSTITUTE(_xlfn.SWITCH(AS335,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AS335), ".lo", ),"MNU_", "-MNU_")</f>
        <v>ITM_TAN_SIGN</v>
      </c>
      <c r="BE335" s="196" t="str" cm="1">
        <f t="array" ref="BE335">SUBSTITUTE(SUBSTITUTE(_xlfn.SWITCH(AT335,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AT335), ".lo", ),"MNU_", "-MNU_")</f>
        <v>ITM_REG_L</v>
      </c>
      <c r="BG335" s="82"/>
      <c r="BI335" s="13" t="str">
        <f t="shared" si="123"/>
        <v xml:space="preserve">  {36,                  ITM_tan,              ITM_arctan,           ITM_toPOL2,           ITM_NULL,             ITM_L,                ITM_l,                ITM_TAN_SIGN,         ITM_REG_L           },</v>
      </c>
    </row>
    <row r="336" spans="24:61" ht="21">
      <c r="X336" s="166" t="str">
        <f t="shared" si="114"/>
        <v>DM42</v>
      </c>
      <c r="Y336" s="145">
        <v>4</v>
      </c>
      <c r="Z336" s="145">
        <v>1</v>
      </c>
      <c r="AA336" s="151" t="str">
        <f t="shared" si="113"/>
        <v>DM42.41</v>
      </c>
      <c r="AB336" s="156" t="s">
        <v>13</v>
      </c>
      <c r="AC336" s="157" t="s">
        <v>445</v>
      </c>
      <c r="AD336" s="158" t="s">
        <v>97</v>
      </c>
      <c r="AE336" s="3"/>
      <c r="AF336" s="51" t="s">
        <v>13</v>
      </c>
      <c r="AG336" s="85" t="b">
        <f t="shared" si="124"/>
        <v>0</v>
      </c>
      <c r="AH336" s="91" t="str">
        <f t="shared" si="115"/>
        <v>X.SWAP</v>
      </c>
      <c r="AI336" s="92" t="str">
        <f t="shared" si="116"/>
        <v>a.PARSE</v>
      </c>
      <c r="AJ336" s="93" t="str">
        <f t="shared" si="117"/>
        <v>ENTER</v>
      </c>
      <c r="AK336" s="6"/>
      <c r="AL336" s="8" t="str">
        <f t="shared" si="118"/>
        <v>{41</v>
      </c>
      <c r="AM336" s="29" t="str">
        <f t="shared" si="119"/>
        <v>ITM_ENTER</v>
      </c>
      <c r="AN336" s="29" t="str">
        <f t="shared" si="120"/>
        <v>ITM_AIM</v>
      </c>
      <c r="AO336" s="29" t="str">
        <f t="shared" si="121"/>
        <v>MNU_CPX</v>
      </c>
      <c r="AP336" s="48" t="str">
        <f>IF(NOT(ISNA(MATCH(AM336,Lookups!E:E,))),VLOOKUP(AM336,Lookups!E:F,2,0),
IF(NOT(ISNA(MATCH(AN336,Lookups!E:E,))),VLOOKUP(AN336,Lookups!E:F,2,0),
IF(NOT(ISNA(MATCH(AO336,Lookups!E:E,))),VLOOKUP(AO336,Lookups!E:F,2,0),"ITM_NULL")))</f>
        <v>ITM_ENTER</v>
      </c>
      <c r="AQ336" s="30" t="str">
        <f t="shared" si="122"/>
        <v>ITM_ENTER</v>
      </c>
      <c r="AR336" s="119" t="s">
        <v>347</v>
      </c>
      <c r="AS336" s="114" t="s">
        <v>215</v>
      </c>
      <c r="AT336" s="117" t="s">
        <v>213</v>
      </c>
      <c r="AW336" s="14" t="str">
        <f t="shared" si="125"/>
        <v>{41</v>
      </c>
      <c r="AX336" s="196" t="str" cm="1">
        <f t="array" ref="AX336">SUBSTITUTE(SUBSTITUTE(_xlfn.SWITCH(AM336,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AM336), ".lo", ),"MNU_", "-MNU_")</f>
        <v>ITM_ENTER</v>
      </c>
      <c r="AY336" s="196" t="str" cm="1">
        <f t="array" ref="AY336">SUBSTITUTE(SUBSTITUTE(_xlfn.SWITCH(AN336,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AN336), ".lo", ),"MNU_", "-MNU_")</f>
        <v>ITM_AIM</v>
      </c>
      <c r="AZ336" s="196" t="str" cm="1">
        <f t="array" ref="AZ336">SUBSTITUTE(SUBSTITUTE(_xlfn.SWITCH(AO336,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AO336), ".lo", ),"MNU_", "-MNU_")</f>
        <v>-MNU_CPX</v>
      </c>
      <c r="BA336" s="215" t="str" cm="1">
        <f t="array" ref="BA336">SUBSTITUTE(SUBSTITUTE(_xlfn.SWITCH(AP336,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AP336), ".lo", ),"MNU_", "-MNU_")</f>
        <v>ITM_ENTER</v>
      </c>
      <c r="BB336" s="196" t="str" cm="1">
        <f t="array" ref="BB336">SUBSTITUTE(SUBSTITUTE(_xlfn.SWITCH(AQ336,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AQ336), ".lo", ),"MNU_", "-MNU_")</f>
        <v>ITM_ENTER</v>
      </c>
      <c r="BC336" s="196" t="str" cm="1">
        <f t="array" ref="BC336">SUBSTITUTE(SUBSTITUTE(_xlfn.SWITCH(AR336,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AR336), ".lo", ),"MNU_", "-MNU_")</f>
        <v>ITM_XSWAP</v>
      </c>
      <c r="BD336" s="196" t="str" cm="1">
        <f t="array" ref="BD336">SUBSTITUTE(SUBSTITUTE(_xlfn.SWITCH(AS336,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AS336), ".lo", ),"MNU_", "-MNU_")</f>
        <v>ITM_XPARSE</v>
      </c>
      <c r="BE336" s="196" t="str" cm="1">
        <f t="array" ref="BE336">SUBSTITUTE(SUBSTITUTE(_xlfn.SWITCH(AT336,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AT336), ".lo", ),"MNU_", "-MNU_")</f>
        <v>ITM_ENTER</v>
      </c>
      <c r="BG336" s="82"/>
      <c r="BI336" s="13" t="str">
        <f t="shared" si="123"/>
        <v xml:space="preserve">  {41,                  ITM_ENTER,            ITM_AIM,              -MNU_CPX,             ITM_ENTER,            ITM_ENTER,            ITM_XSWAP,            ITM_XPARSE,           ITM_ENTER           },</v>
      </c>
    </row>
    <row r="337" spans="24:61" ht="21">
      <c r="X337" s="166" t="str">
        <f t="shared" si="114"/>
        <v>DM42</v>
      </c>
      <c r="Y337" s="148">
        <v>4</v>
      </c>
      <c r="Z337" s="148">
        <v>2</v>
      </c>
      <c r="AA337" s="151" t="str">
        <f t="shared" si="113"/>
        <v>DM42.42</v>
      </c>
      <c r="AB337" s="156" t="s">
        <v>131</v>
      </c>
      <c r="AC337" s="157" t="s">
        <v>74</v>
      </c>
      <c r="AD337" s="158" t="s">
        <v>99</v>
      </c>
      <c r="AE337" s="3"/>
      <c r="AF337" s="51" t="s">
        <v>45</v>
      </c>
      <c r="AG337" s="85" t="b">
        <f t="shared" si="124"/>
        <v>1</v>
      </c>
      <c r="AH337" s="91" t="str">
        <f t="shared" si="115"/>
        <v>m</v>
      </c>
      <c r="AI337" s="92" t="str">
        <f t="shared" si="116"/>
        <v>&lt;&gt;</v>
      </c>
      <c r="AJ337" s="93" t="str">
        <f t="shared" si="117"/>
        <v xml:space="preserve"> </v>
      </c>
      <c r="AK337" s="6"/>
      <c r="AL337" s="8" t="str">
        <f t="shared" si="118"/>
        <v>{42</v>
      </c>
      <c r="AM337" s="29" t="str">
        <f t="shared" si="119"/>
        <v>ITM_XexY</v>
      </c>
      <c r="AN337" s="29" t="str">
        <f t="shared" si="120"/>
        <v>ITM_LASTX</v>
      </c>
      <c r="AO337" s="29" t="str">
        <f t="shared" si="121"/>
        <v>MNU_STK</v>
      </c>
      <c r="AP337" s="48" t="str">
        <f>IF(NOT(ISNA(MATCH(AM337,Lookups!E:E,))),VLOOKUP(AM337,Lookups!E:F,2,0),
IF(NOT(ISNA(MATCH(AN337,Lookups!E:E,))),VLOOKUP(AN337,Lookups!E:F,2,0),
IF(NOT(ISNA(MATCH(AO337,Lookups!E:E,))),VLOOKUP(AO337,Lookups!E:F,2,0),"ITM_NULL")))</f>
        <v>ITM_ex</v>
      </c>
      <c r="AQ337" s="30" t="str">
        <f t="shared" ref="AQ337:AQ341" si="126">VLOOKUP(AF337,labelitem,2,0)</f>
        <v>ITM_M</v>
      </c>
      <c r="AR337" s="113" t="s">
        <v>364</v>
      </c>
      <c r="AS337" s="114" t="s">
        <v>219</v>
      </c>
      <c r="AT337" s="117" t="s">
        <v>147</v>
      </c>
      <c r="AW337" s="14" t="str">
        <f t="shared" si="125"/>
        <v>{42</v>
      </c>
      <c r="AX337" s="196" t="str" cm="1">
        <f t="array" ref="AX337">SUBSTITUTE(SUBSTITUTE(_xlfn.SWITCH(AM337,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AM337), ".lo", ),"MNU_", "-MNU_")</f>
        <v>ITM_XexY</v>
      </c>
      <c r="AY337" s="196" t="str" cm="1">
        <f t="array" ref="AY337">SUBSTITUTE(SUBSTITUTE(_xlfn.SWITCH(AN337,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AN337), ".lo", ),"MNU_", "-MNU_")</f>
        <v>ITM_LASTX</v>
      </c>
      <c r="AZ337" s="196" t="str" cm="1">
        <f t="array" ref="AZ337">SUBSTITUTE(SUBSTITUTE(_xlfn.SWITCH(AO337,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AO337), ".lo", ),"MNU_", "-MNU_")</f>
        <v>-MNU_STK</v>
      </c>
      <c r="BA337" s="215" t="str" cm="1">
        <f t="array" ref="BA337">SUBSTITUTE(SUBSTITUTE(_xlfn.SWITCH(AP337,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AP337), ".lo", ),"MNU_", "-MNU_")</f>
        <v>ITM_ex</v>
      </c>
      <c r="BB337" s="196" t="str" cm="1">
        <f t="array" ref="BB337">SUBSTITUTE(SUBSTITUTE(_xlfn.SWITCH(AQ337,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AQ337), ".lo", ),"MNU_", "-MNU_")</f>
        <v>ITM_M</v>
      </c>
      <c r="BC337" s="196" t="str" cm="1">
        <f t="array" ref="BC337">SUBSTITUTE(SUBSTITUTE(_xlfn.SWITCH(AR337,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AR337), ".lo", ),"MNU_", "-MNU_")</f>
        <v>ITM_m</v>
      </c>
      <c r="BD337" s="196" t="str" cm="1">
        <f t="array" ref="BD337">SUBSTITUTE(SUBSTITUTE(_xlfn.SWITCH(AS337,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AS337), ".lo", ),"MNU_", "-MNU_")</f>
        <v>ITM_ex</v>
      </c>
      <c r="BE337" s="196" t="str" cm="1">
        <f t="array" ref="BE337">SUBSTITUTE(SUBSTITUTE(_xlfn.SWITCH(AT337,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AT337), ".lo", ),"MNU_", "-MNU_")</f>
        <v>ITM_NULL</v>
      </c>
      <c r="BG337" s="82"/>
      <c r="BI337" s="13" t="str">
        <f t="shared" si="123"/>
        <v xml:space="preserve">  {42,                  ITM_XexY,             ITM_LASTX,            -MNU_STK,             ITM_ex,               ITM_M,                ITM_m,                ITM_ex,               ITM_NULL            },</v>
      </c>
    </row>
    <row r="338" spans="24:61" ht="21">
      <c r="X338" s="166" t="str">
        <f t="shared" si="114"/>
        <v>DM42</v>
      </c>
      <c r="Y338" s="148">
        <v>4</v>
      </c>
      <c r="Z338" s="148">
        <v>3</v>
      </c>
      <c r="AA338" s="151" t="str">
        <f t="shared" si="113"/>
        <v>DM42.43</v>
      </c>
      <c r="AB338" s="156" t="s">
        <v>14</v>
      </c>
      <c r="AC338" s="157" t="s">
        <v>98</v>
      </c>
      <c r="AD338" s="158" t="s">
        <v>659</v>
      </c>
      <c r="AE338" s="3"/>
      <c r="AF338" s="51" t="s">
        <v>46</v>
      </c>
      <c r="AG338" s="85" t="b">
        <f t="shared" si="124"/>
        <v>1</v>
      </c>
      <c r="AH338" s="91" t="str">
        <f t="shared" si="115"/>
        <v>n</v>
      </c>
      <c r="AI338" s="92" t="str">
        <f t="shared" si="116"/>
        <v>+/-</v>
      </c>
      <c r="AJ338" s="93" t="str">
        <f t="shared" si="117"/>
        <v xml:space="preserve"> </v>
      </c>
      <c r="AK338" s="6"/>
      <c r="AL338" s="8" t="str">
        <f t="shared" si="118"/>
        <v>{43</v>
      </c>
      <c r="AM338" s="29" t="str">
        <f t="shared" si="119"/>
        <v>ITM_CHS</v>
      </c>
      <c r="AN338" s="29" t="str">
        <f t="shared" si="120"/>
        <v>MNU_MODE</v>
      </c>
      <c r="AO338" s="29" t="str">
        <f t="shared" si="121"/>
        <v>MNU_TRG_C47</v>
      </c>
      <c r="AP338" s="48" t="str">
        <f>IF(NOT(ISNA(MATCH(AM338,Lookups!E:E,))),VLOOKUP(AM338,Lookups!E:F,2,0),
IF(NOT(ISNA(MATCH(AN338,Lookups!E:E,))),VLOOKUP(AN338,Lookups!E:F,2,0),
IF(NOT(ISNA(MATCH(AO338,Lookups!E:E,))),VLOOKUP(AO338,Lookups!E:F,2,0),"ITM_NULL")))</f>
        <v>ITM_PLUS_MINUS</v>
      </c>
      <c r="AQ338" s="30" t="str">
        <f t="shared" si="126"/>
        <v>ITM_N</v>
      </c>
      <c r="AR338" s="113" t="s">
        <v>365</v>
      </c>
      <c r="AS338" s="114" t="s">
        <v>222</v>
      </c>
      <c r="AT338" s="117" t="s">
        <v>147</v>
      </c>
      <c r="AW338" s="14" t="str">
        <f t="shared" si="125"/>
        <v>{43</v>
      </c>
      <c r="AX338" s="196" t="str" cm="1">
        <f t="array" ref="AX338">SUBSTITUTE(SUBSTITUTE(_xlfn.SWITCH(AM338,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AM338), ".lo", ),"MNU_", "-MNU_")</f>
        <v>ITM_CHS</v>
      </c>
      <c r="AY338" s="196" t="str" cm="1">
        <f t="array" ref="AY338">SUBSTITUTE(SUBSTITUTE(_xlfn.SWITCH(AN338,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AN338), ".lo", ),"MNU_", "-MNU_")</f>
        <v>-MNU_MODE</v>
      </c>
      <c r="AZ338" s="196" t="str" cm="1">
        <f t="array" ref="AZ338">SUBSTITUTE(SUBSTITUTE(_xlfn.SWITCH(AO338,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AO338), ".lo", ),"MNU_", "-MNU_")</f>
        <v>-MNU_TRG_C47</v>
      </c>
      <c r="BA338" s="215" t="str" cm="1">
        <f t="array" ref="BA338">SUBSTITUTE(SUBSTITUTE(_xlfn.SWITCH(AP338,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AP338), ".lo", ),"MNU_", "-MNU_")</f>
        <v>ITM_PLUS_MINUS</v>
      </c>
      <c r="BB338" s="196" t="str" cm="1">
        <f t="array" ref="BB338">SUBSTITUTE(SUBSTITUTE(_xlfn.SWITCH(AQ338,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AQ338), ".lo", ),"MNU_", "-MNU_")</f>
        <v>ITM_N</v>
      </c>
      <c r="BC338" s="196" t="str" cm="1">
        <f t="array" ref="BC338">SUBSTITUTE(SUBSTITUTE(_xlfn.SWITCH(AR338,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AR338), ".lo", ),"MNU_", "-MNU_")</f>
        <v>ITM_n</v>
      </c>
      <c r="BD338" s="196" t="str" cm="1">
        <f t="array" ref="BD338">SUBSTITUTE(SUBSTITUTE(_xlfn.SWITCH(AS338,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AS338), ".lo", ),"MNU_", "-MNU_")</f>
        <v>ITM_PLUS_MINUS</v>
      </c>
      <c r="BE338" s="196" t="str" cm="1">
        <f t="array" ref="BE338">SUBSTITUTE(SUBSTITUTE(_xlfn.SWITCH(AT338,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AT338), ".lo", ),"MNU_", "-MNU_")</f>
        <v>ITM_NULL</v>
      </c>
      <c r="BG338" s="82"/>
      <c r="BI338" s="13" t="str">
        <f t="shared" si="123"/>
        <v xml:space="preserve">  {43,                  ITM_CHS,              -MNU_MODE,            -MNU_TRG_C47,         ITM_PLUS_MINUS,       ITM_N,                ITM_n,                ITM_PLUS_MINUS,       ITM_NULL            },</v>
      </c>
    </row>
    <row r="339" spans="24:61" ht="21">
      <c r="X339" s="166" t="str">
        <f t="shared" si="114"/>
        <v>DM42</v>
      </c>
      <c r="Y339" s="148">
        <v>4</v>
      </c>
      <c r="Z339" s="148">
        <v>4</v>
      </c>
      <c r="AA339" s="151" t="str">
        <f t="shared" si="113"/>
        <v>DM42.44</v>
      </c>
      <c r="AB339" s="156" t="s">
        <v>15</v>
      </c>
      <c r="AC339" s="157" t="s">
        <v>100</v>
      </c>
      <c r="AD339" s="158" t="s">
        <v>101</v>
      </c>
      <c r="AE339" s="3"/>
      <c r="AF339" s="51" t="s">
        <v>47</v>
      </c>
      <c r="AG339" s="85" t="b">
        <f t="shared" si="124"/>
        <v>1</v>
      </c>
      <c r="AH339" s="91" t="str">
        <f t="shared" si="115"/>
        <v>o</v>
      </c>
      <c r="AI339" s="92" t="str">
        <f t="shared" si="116"/>
        <v>&lt;E&gt;</v>
      </c>
      <c r="AJ339" s="93" t="str">
        <f t="shared" si="117"/>
        <v>#8</v>
      </c>
      <c r="AK339" s="6"/>
      <c r="AL339" s="8" t="str">
        <f t="shared" si="118"/>
        <v>{44</v>
      </c>
      <c r="AM339" s="29" t="str">
        <f t="shared" si="119"/>
        <v>ITM_EXPONENT</v>
      </c>
      <c r="AN339" s="29" t="str">
        <f t="shared" si="120"/>
        <v>MNU_DISP</v>
      </c>
      <c r="AO339" s="29" t="str">
        <f t="shared" si="121"/>
        <v>MNU_EXP</v>
      </c>
      <c r="AP339" s="48" t="str">
        <f>IF(NOT(ISNA(MATCH(AM339,Lookups!E:E,))),VLOOKUP(AM339,Lookups!E:F,2,0),
IF(NOT(ISNA(MATCH(AN339,Lookups!E:E,))),VLOOKUP(AN339,Lookups!E:F,2,0),
IF(NOT(ISNA(MATCH(AO339,Lookups!E:E,))),VLOOKUP(AO339,Lookups!E:F,2,0),"ITM_NULL")))</f>
        <v>ITM_NULL</v>
      </c>
      <c r="AQ339" s="30" t="str">
        <f t="shared" si="126"/>
        <v>ITM_O</v>
      </c>
      <c r="AR339" s="113" t="s">
        <v>366</v>
      </c>
      <c r="AS339" s="114" t="s">
        <v>467</v>
      </c>
      <c r="AT339" s="116" t="s">
        <v>226</v>
      </c>
      <c r="AW339" s="14" t="str">
        <f t="shared" si="125"/>
        <v>{44</v>
      </c>
      <c r="AX339" s="196" t="str" cm="1">
        <f t="array" ref="AX339">SUBSTITUTE(SUBSTITUTE(_xlfn.SWITCH(AM339,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AM339), ".lo", ),"MNU_", "-MNU_")</f>
        <v>ITM_EXPONENT</v>
      </c>
      <c r="AY339" s="196" t="str" cm="1">
        <f t="array" ref="AY339">SUBSTITUTE(SUBSTITUTE(_xlfn.SWITCH(AN339,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AN339), ".lo", ),"MNU_", "-MNU_")</f>
        <v>-MNU_DISP</v>
      </c>
      <c r="AZ339" s="196" t="str" cm="1">
        <f t="array" ref="AZ339">SUBSTITUTE(SUBSTITUTE(_xlfn.SWITCH(AO339,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AO339), ".lo", ),"MNU_", "-MNU_")</f>
        <v>-MNU_EXP</v>
      </c>
      <c r="BA339" s="215" t="str" cm="1">
        <f t="array" ref="BA339">SUBSTITUTE(SUBSTITUTE(_xlfn.SWITCH(AP339,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AP339), ".lo", ),"MNU_", "-MNU_")</f>
        <v>ITM_NULL</v>
      </c>
      <c r="BB339" s="196" t="str" cm="1">
        <f t="array" ref="BB339">SUBSTITUTE(SUBSTITUTE(_xlfn.SWITCH(AQ339,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AQ339), ".lo", ),"MNU_", "-MNU_")</f>
        <v>ITM_O</v>
      </c>
      <c r="BC339" s="196" t="str" cm="1">
        <f t="array" ref="BC339">SUBSTITUTE(SUBSTITUTE(_xlfn.SWITCH(AR339,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AR339), ".lo", ),"MNU_", "-MNU_")</f>
        <v>ITM_o</v>
      </c>
      <c r="BD339" s="196" t="str" cm="1">
        <f t="array" ref="BD339">SUBSTITUTE(SUBSTITUTE(_xlfn.SWITCH(AS339,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AS339), ".lo", ),"MNU_", "-MNU_")</f>
        <v>ITM_EEXCHR</v>
      </c>
      <c r="BE339" s="196" t="str" cm="1">
        <f t="array" ref="BE339">SUBSTITUTE(SUBSTITUTE(_xlfn.SWITCH(AT339,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AT339), ".lo", ),"MNU_", "-MNU_")</f>
        <v>ITM_OCT</v>
      </c>
      <c r="BG339" s="82"/>
      <c r="BI339" s="13" t="str">
        <f t="shared" si="123"/>
        <v xml:space="preserve">  {44,                  ITM_EXPONENT,         -MNU_DISP,            -MNU_EXP,             ITM_NULL,             ITM_O,                ITM_o,                ITM_EEXCHR,           ITM_OCT             },</v>
      </c>
    </row>
    <row r="340" spans="24:61" ht="21">
      <c r="X340" s="166" t="str">
        <f t="shared" si="114"/>
        <v>DM42</v>
      </c>
      <c r="Y340" s="148">
        <v>4</v>
      </c>
      <c r="Z340" s="148">
        <v>5</v>
      </c>
      <c r="AA340" s="151" t="str">
        <f t="shared" si="113"/>
        <v>DM42.45</v>
      </c>
      <c r="AB340" s="156" t="s">
        <v>16</v>
      </c>
      <c r="AC340" s="157" t="s">
        <v>103</v>
      </c>
      <c r="AD340" s="158" t="s">
        <v>75</v>
      </c>
      <c r="AE340" s="3"/>
      <c r="AF340" s="51" t="s">
        <v>16</v>
      </c>
      <c r="AG340" s="85" t="b">
        <f t="shared" si="124"/>
        <v>0</v>
      </c>
      <c r="AH340" s="91" t="str">
        <f t="shared" si="115"/>
        <v>CLA</v>
      </c>
      <c r="AI340" s="92" t="str">
        <f t="shared" si="116"/>
        <v>CLA</v>
      </c>
      <c r="AJ340" s="93" t="str">
        <f t="shared" si="117"/>
        <v>&lt;=</v>
      </c>
      <c r="AK340" s="6"/>
      <c r="AL340" s="8" t="str">
        <f t="shared" si="118"/>
        <v>{45</v>
      </c>
      <c r="AM340" s="29" t="str">
        <f t="shared" si="119"/>
        <v>ITM_BACKSPACE</v>
      </c>
      <c r="AN340" s="29" t="str">
        <f t="shared" si="120"/>
        <v>MNU_CLR</v>
      </c>
      <c r="AO340" s="29" t="str">
        <f t="shared" si="121"/>
        <v>ITM_UNDO</v>
      </c>
      <c r="AP340" s="48" t="str">
        <f>IF(NOT(ISNA(MATCH(AM340,Lookups!E:E,))),VLOOKUP(AM340,Lookups!E:F,2,0),
IF(NOT(ISNA(MATCH(AN340,Lookups!E:E,))),VLOOKUP(AN340,Lookups!E:F,2,0),
IF(NOT(ISNA(MATCH(AO340,Lookups!E:E,))),VLOOKUP(AO340,Lookups!E:F,2,0),"ITM_NULL")))</f>
        <v>ITM_BACKSPACE</v>
      </c>
      <c r="AQ340" s="30" t="str">
        <f t="shared" si="126"/>
        <v>ITM_BACKSPACE</v>
      </c>
      <c r="AR340" s="119" t="s">
        <v>229</v>
      </c>
      <c r="AS340" s="114" t="s">
        <v>229</v>
      </c>
      <c r="AT340" s="117" t="s">
        <v>227</v>
      </c>
      <c r="AW340" s="14" t="str">
        <f t="shared" si="125"/>
        <v>{45</v>
      </c>
      <c r="AX340" s="196" t="str" cm="1">
        <f t="array" ref="AX340">SUBSTITUTE(SUBSTITUTE(_xlfn.SWITCH(AM340,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AM340), ".lo", ),"MNU_", "-MNU_")</f>
        <v>ITM_BACKSPACE</v>
      </c>
      <c r="AY340" s="196" t="str" cm="1">
        <f t="array" ref="AY340">SUBSTITUTE(SUBSTITUTE(_xlfn.SWITCH(AN340,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AN340), ".lo", ),"MNU_", "-MNU_")</f>
        <v>-MNU_CLR</v>
      </c>
      <c r="AZ340" s="196" t="str" cm="1">
        <f t="array" ref="AZ340">SUBSTITUTE(SUBSTITUTE(_xlfn.SWITCH(AO340,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AO340), ".lo", ),"MNU_", "-MNU_")</f>
        <v>ITM_UNDO</v>
      </c>
      <c r="BA340" s="215" t="str" cm="1">
        <f t="array" ref="BA340">SUBSTITUTE(SUBSTITUTE(_xlfn.SWITCH(AP340,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AP340), ".lo", ),"MNU_", "-MNU_")</f>
        <v>ITM_BACKSPACE</v>
      </c>
      <c r="BB340" s="196" t="str" cm="1">
        <f t="array" ref="BB340">SUBSTITUTE(SUBSTITUTE(_xlfn.SWITCH(AQ340,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AQ340), ".lo", ),"MNU_", "-MNU_")</f>
        <v>ITM_BACKSPACE</v>
      </c>
      <c r="BC340" s="196" t="str" cm="1">
        <f t="array" ref="BC340">SUBSTITUTE(SUBSTITUTE(_xlfn.SWITCH(AR340,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AR340), ".lo", ),"MNU_", "-MNU_")</f>
        <v>ITM_CLA</v>
      </c>
      <c r="BD340" s="196" t="str" cm="1">
        <f t="array" ref="BD340">SUBSTITUTE(SUBSTITUTE(_xlfn.SWITCH(AS340,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AS340), ".lo", ),"MNU_", "-MNU_")</f>
        <v>ITM_CLA</v>
      </c>
      <c r="BE340" s="196" t="str" cm="1">
        <f t="array" ref="BE340">SUBSTITUTE(SUBSTITUTE(_xlfn.SWITCH(AT340,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AT340), ".lo", ),"MNU_", "-MNU_")</f>
        <v>ITM_BACKSPACE</v>
      </c>
      <c r="BG340" s="82"/>
      <c r="BI340" s="13" t="str">
        <f t="shared" si="123"/>
        <v xml:space="preserve">  {45,                  ITM_BACKSPACE,        -MNU_CLR,             ITM_UNDO,             ITM_BACKSPACE,        ITM_BACKSPACE,        ITM_CLA,              ITM_CLA,              ITM_BACKSPACE       },</v>
      </c>
    </row>
    <row r="341" spans="24:61" ht="21">
      <c r="X341" s="166" t="str">
        <f t="shared" si="114"/>
        <v>DM42</v>
      </c>
      <c r="Y341" s="145">
        <v>5</v>
      </c>
      <c r="Z341" s="145">
        <v>1</v>
      </c>
      <c r="AA341" s="151" t="str">
        <f t="shared" si="113"/>
        <v>DM42.51</v>
      </c>
      <c r="AB341" s="156" t="s">
        <v>18</v>
      </c>
      <c r="AC341" s="157" t="s">
        <v>76</v>
      </c>
      <c r="AD341" s="158" t="s">
        <v>77</v>
      </c>
      <c r="AE341" s="3"/>
      <c r="AF341" s="51" t="s">
        <v>450</v>
      </c>
      <c r="AG341" s="85" t="b">
        <f t="shared" si="124"/>
        <v>0</v>
      </c>
      <c r="AH341" s="91" t="str">
        <f t="shared" si="115"/>
        <v>aLock^</v>
      </c>
      <c r="AI341" s="92" t="str">
        <f t="shared" si="116"/>
        <v>Super</v>
      </c>
      <c r="AJ341" s="93" t="str">
        <f t="shared" si="117"/>
        <v>Up</v>
      </c>
      <c r="AK341" s="6"/>
      <c r="AL341" s="8" t="str">
        <f t="shared" si="118"/>
        <v>{51</v>
      </c>
      <c r="AM341" s="29" t="str">
        <f t="shared" si="119"/>
        <v>ITM_UP1</v>
      </c>
      <c r="AN341" s="29" t="str">
        <f t="shared" si="120"/>
        <v>ITM_BST</v>
      </c>
      <c r="AO341" s="29" t="str">
        <f t="shared" si="121"/>
        <v>ITM_RBR</v>
      </c>
      <c r="AP341" s="48" t="str">
        <f>IF(NOT(ISNA(MATCH(AM341,Lookups!E:E,))),VLOOKUP(AM341,Lookups!E:F,2,0),
IF(NOT(ISNA(MATCH(AN341,Lookups!E:E,))),VLOOKUP(AN341,Lookups!E:F,2,0),
IF(NOT(ISNA(MATCH(AO341,Lookups!E:E,))),VLOOKUP(AO341,Lookups!E:F,2,0),"ITM_NULL")))</f>
        <v>ITM_UP1</v>
      </c>
      <c r="AQ341" s="30" t="str">
        <f t="shared" si="126"/>
        <v>ITM_T_HOME</v>
      </c>
      <c r="AR341" s="119" t="s">
        <v>233</v>
      </c>
      <c r="AS341" s="114" t="s">
        <v>440</v>
      </c>
      <c r="AT341" s="117" t="s">
        <v>230</v>
      </c>
      <c r="AW341" s="14" t="str">
        <f t="shared" si="125"/>
        <v>{51</v>
      </c>
      <c r="AX341" s="196" t="str" cm="1">
        <f t="array" ref="AX341">SUBSTITUTE(SUBSTITUTE(_xlfn.SWITCH(AM341,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AM341), ".lo", ),"MNU_", "-MNU_")</f>
        <v>ITM_UP1</v>
      </c>
      <c r="AY341" s="196" t="str" cm="1">
        <f t="array" ref="AY341">SUBSTITUTE(SUBSTITUTE(_xlfn.SWITCH(AN341,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AN341), ".lo", ),"MNU_", "-MNU_")</f>
        <v>ITM_BST</v>
      </c>
      <c r="AZ341" s="196" t="str" cm="1">
        <f t="array" ref="AZ341">SUBSTITUTE(SUBSTITUTE(_xlfn.SWITCH(AO341,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AO341), ".lo", ),"MNU_", "-MNU_")</f>
        <v>ITM_RBR</v>
      </c>
      <c r="BA341" s="215" t="str" cm="1">
        <f t="array" ref="BA341">SUBSTITUTE(SUBSTITUTE(_xlfn.SWITCH(AP341,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AP341), ".lo", ),"MNU_", "-MNU_")</f>
        <v>ITM_UP1</v>
      </c>
      <c r="BB341" s="196" t="str" cm="1">
        <f t="array" ref="BB341">SUBSTITUTE(SUBSTITUTE(_xlfn.SWITCH(AQ341,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AQ341), ".lo", ),"MNU_", "-MNU_")</f>
        <v>ITM_UP1</v>
      </c>
      <c r="BC341" s="196" t="str" cm="1">
        <f t="array" ref="BC341">SUBSTITUTE(SUBSTITUTE(_xlfn.SWITCH(AR341,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AR341), ".lo", ),"MNU_", "-MNU_")</f>
        <v>CHR_caseUP</v>
      </c>
      <c r="BD341" s="196" t="str" cm="1">
        <f t="array" ref="BD341">SUBSTITUTE(SUBSTITUTE(_xlfn.SWITCH(AS341,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AS341), ".lo", ),"MNU_", "-MNU_")</f>
        <v>ITM_UP_ARROW</v>
      </c>
      <c r="BE341" s="196" t="str" cm="1">
        <f t="array" ref="BE341">SUBSTITUTE(SUBSTITUTE(_xlfn.SWITCH(AT341,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AT341), ".lo", ),"MNU_", "-MNU_")</f>
        <v>ITM_UP1</v>
      </c>
      <c r="BG341" s="82"/>
      <c r="BI341" s="13" t="str">
        <f t="shared" si="123"/>
        <v xml:space="preserve">  {51,                  ITM_UP1,              ITM_BST,              ITM_RBR,              ITM_UP1,              ITM_UP1,              CHR_caseUP,           ITM_UP_ARROW,         ITM_UP1             },</v>
      </c>
    </row>
    <row r="342" spans="24:61" ht="21">
      <c r="X342" s="166" t="str">
        <f t="shared" si="114"/>
        <v>DM42</v>
      </c>
      <c r="Y342" s="148">
        <v>5</v>
      </c>
      <c r="Z342" s="148">
        <v>2</v>
      </c>
      <c r="AA342" s="151" t="str">
        <f t="shared" si="113"/>
        <v>DM42.52</v>
      </c>
      <c r="AB342" s="156">
        <v>7</v>
      </c>
      <c r="AC342" s="157" t="s">
        <v>104</v>
      </c>
      <c r="AD342" s="158" t="s">
        <v>115</v>
      </c>
      <c r="AE342" s="3"/>
      <c r="AF342" s="51" t="s">
        <v>48</v>
      </c>
      <c r="AG342" s="85" t="b">
        <f t="shared" si="124"/>
        <v>1</v>
      </c>
      <c r="AH342" s="91" t="str">
        <f t="shared" si="115"/>
        <v>p</v>
      </c>
      <c r="AI342" s="92">
        <f t="shared" si="116"/>
        <v>7</v>
      </c>
      <c r="AJ342" s="93">
        <f t="shared" si="117"/>
        <v>7</v>
      </c>
      <c r="AK342" s="6"/>
      <c r="AL342" s="8" t="str">
        <f t="shared" si="118"/>
        <v>{52</v>
      </c>
      <c r="AM342" s="29" t="str">
        <f t="shared" si="119"/>
        <v>ITM_7</v>
      </c>
      <c r="AN342" s="29" t="str">
        <f t="shared" si="120"/>
        <v>MNU_EQN</v>
      </c>
      <c r="AO342" s="29" t="str">
        <f t="shared" si="121"/>
        <v>MNU_HOME</v>
      </c>
      <c r="AP342" s="48" t="str">
        <f>IF(NOT(ISNA(MATCH(AM342,Lookups!E:E,))),VLOOKUP(AM342,Lookups!E:F,2,0),
IF(NOT(ISNA(MATCH(AN342,Lookups!E:E,))),VLOOKUP(AN342,Lookups!E:F,2,0),
IF(NOT(ISNA(MATCH(AO342,Lookups!E:E,))),VLOOKUP(AO342,Lookups!E:F,2,0),"ITM_NULL")))</f>
        <v>ITM_7</v>
      </c>
      <c r="AQ342" s="30" t="str">
        <f t="shared" ref="AQ342:AQ351" si="127">VLOOKUP(AF342,labelitem,2,0)</f>
        <v>ITM_P</v>
      </c>
      <c r="AR342" s="113" t="s">
        <v>367</v>
      </c>
      <c r="AS342" s="114" t="s">
        <v>235</v>
      </c>
      <c r="AT342" s="117" t="s">
        <v>235</v>
      </c>
      <c r="AW342" s="14" t="str">
        <f t="shared" si="125"/>
        <v>{52</v>
      </c>
      <c r="AX342" s="196" t="str" cm="1">
        <f t="array" ref="AX342">SUBSTITUTE(SUBSTITUTE(_xlfn.SWITCH(AM342,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AM342), ".lo", ),"MNU_", "-MNU_")</f>
        <v>ITM_7</v>
      </c>
      <c r="AY342" s="196" t="str" cm="1">
        <f t="array" ref="AY342">SUBSTITUTE(SUBSTITUTE(_xlfn.SWITCH(AN342,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AN342), ".lo", ),"MNU_", "-MNU_")</f>
        <v>-MNU_EQN</v>
      </c>
      <c r="AZ342" s="196" t="str" cm="1">
        <f t="array" ref="AZ342">SUBSTITUTE(SUBSTITUTE(_xlfn.SWITCH(AO342,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AO342), ".lo", ),"MNU_", "-MNU_")</f>
        <v>-MNU_HOME</v>
      </c>
      <c r="BA342" s="215" t="str" cm="1">
        <f t="array" ref="BA342">SUBSTITUTE(SUBSTITUTE(_xlfn.SWITCH(AP342,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AP342), ".lo", ),"MNU_", "-MNU_")</f>
        <v>ITM_7</v>
      </c>
      <c r="BB342" s="196" t="str" cm="1">
        <f t="array" ref="BB342">SUBSTITUTE(SUBSTITUTE(_xlfn.SWITCH(AQ342,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AQ342), ".lo", ),"MNU_", "-MNU_")</f>
        <v>ITM_P</v>
      </c>
      <c r="BC342" s="196" t="str" cm="1">
        <f t="array" ref="BC342">SUBSTITUTE(SUBSTITUTE(_xlfn.SWITCH(AR342,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AR342), ".lo", ),"MNU_", "-MNU_")</f>
        <v>ITM_p</v>
      </c>
      <c r="BD342" s="196" t="str" cm="1">
        <f t="array" ref="BD342">SUBSTITUTE(SUBSTITUTE(_xlfn.SWITCH(AS342,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AS342), ".lo", ),"MNU_", "-MNU_")</f>
        <v>ITM_7</v>
      </c>
      <c r="BE342" s="196" t="str" cm="1">
        <f t="array" ref="BE342">SUBSTITUTE(SUBSTITUTE(_xlfn.SWITCH(AT342,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AT342), ".lo", ),"MNU_", "-MNU_")</f>
        <v>ITM_7</v>
      </c>
      <c r="BG342" s="82"/>
      <c r="BI342" s="13" t="str">
        <f t="shared" si="123"/>
        <v xml:space="preserve">  {52,                  ITM_7,                -MNU_EQN,             -MNU_HOME,            ITM_7,                ITM_P,                ITM_p,                ITM_7,                ITM_7               },</v>
      </c>
    </row>
    <row r="343" spans="24:61" ht="21">
      <c r="X343" s="166" t="str">
        <f t="shared" si="114"/>
        <v>DM42</v>
      </c>
      <c r="Y343" s="148">
        <v>5</v>
      </c>
      <c r="Z343" s="148">
        <v>3</v>
      </c>
      <c r="AA343" s="151" t="str">
        <f t="shared" si="113"/>
        <v>DM42.53</v>
      </c>
      <c r="AB343" s="156">
        <v>8</v>
      </c>
      <c r="AC343" s="157" t="s">
        <v>105</v>
      </c>
      <c r="AD343" s="158" t="s">
        <v>113</v>
      </c>
      <c r="AE343" s="3"/>
      <c r="AF343" s="51" t="s">
        <v>49</v>
      </c>
      <c r="AG343" s="85" t="b">
        <f t="shared" si="124"/>
        <v>1</v>
      </c>
      <c r="AH343" s="91" t="str">
        <f t="shared" si="115"/>
        <v>q</v>
      </c>
      <c r="AI343" s="92">
        <f t="shared" si="116"/>
        <v>8</v>
      </c>
      <c r="AJ343" s="93">
        <f t="shared" si="117"/>
        <v>8</v>
      </c>
      <c r="AK343" s="6"/>
      <c r="AL343" s="8" t="str">
        <f t="shared" si="118"/>
        <v>{53</v>
      </c>
      <c r="AM343" s="29" t="str">
        <f t="shared" si="119"/>
        <v>ITM_8</v>
      </c>
      <c r="AN343" s="29" t="str">
        <f t="shared" si="120"/>
        <v>MNU_ADV</v>
      </c>
      <c r="AO343" s="29" t="str">
        <f t="shared" si="121"/>
        <v>MNU_FIN</v>
      </c>
      <c r="AP343" s="48" t="str">
        <f>IF(NOT(ISNA(MATCH(AM343,Lookups!E:E,))),VLOOKUP(AM343,Lookups!E:F,2,0),
IF(NOT(ISNA(MATCH(AN343,Lookups!E:E,))),VLOOKUP(AN343,Lookups!E:F,2,0),
IF(NOT(ISNA(MATCH(AO343,Lookups!E:E,))),VLOOKUP(AO343,Lookups!E:F,2,0),"ITM_NULL")))</f>
        <v>ITM_8</v>
      </c>
      <c r="AQ343" s="30" t="str">
        <f t="shared" si="127"/>
        <v>ITM_Q</v>
      </c>
      <c r="AR343" s="113" t="s">
        <v>368</v>
      </c>
      <c r="AS343" s="114" t="s">
        <v>237</v>
      </c>
      <c r="AT343" s="117" t="s">
        <v>237</v>
      </c>
      <c r="AW343" s="14" t="str">
        <f t="shared" si="125"/>
        <v>{53</v>
      </c>
      <c r="AX343" s="196" t="str" cm="1">
        <f t="array" ref="AX343">SUBSTITUTE(SUBSTITUTE(_xlfn.SWITCH(AM343,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AM343), ".lo", ),"MNU_", "-MNU_")</f>
        <v>ITM_8</v>
      </c>
      <c r="AY343" s="196" t="str" cm="1">
        <f t="array" ref="AY343">SUBSTITUTE(SUBSTITUTE(_xlfn.SWITCH(AN343,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AN343), ".lo", ),"MNU_", "-MNU_")</f>
        <v>-MNU_ADV</v>
      </c>
      <c r="AZ343" s="196" t="str" cm="1">
        <f t="array" ref="AZ343">SUBSTITUTE(SUBSTITUTE(_xlfn.SWITCH(AO343,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AO343), ".lo", ),"MNU_", "-MNU_")</f>
        <v>-MNU_FIN</v>
      </c>
      <c r="BA343" s="215" t="str" cm="1">
        <f t="array" ref="BA343">SUBSTITUTE(SUBSTITUTE(_xlfn.SWITCH(AP343,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AP343), ".lo", ),"MNU_", "-MNU_")</f>
        <v>ITM_8</v>
      </c>
      <c r="BB343" s="196" t="str" cm="1">
        <f t="array" ref="BB343">SUBSTITUTE(SUBSTITUTE(_xlfn.SWITCH(AQ343,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AQ343), ".lo", ),"MNU_", "-MNU_")</f>
        <v>ITM_Q</v>
      </c>
      <c r="BC343" s="196" t="str" cm="1">
        <f t="array" ref="BC343">SUBSTITUTE(SUBSTITUTE(_xlfn.SWITCH(AR343,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AR343), ".lo", ),"MNU_", "-MNU_")</f>
        <v>ITM_q</v>
      </c>
      <c r="BD343" s="196" t="str" cm="1">
        <f t="array" ref="BD343">SUBSTITUTE(SUBSTITUTE(_xlfn.SWITCH(AS343,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AS343), ".lo", ),"MNU_", "-MNU_")</f>
        <v>ITM_8</v>
      </c>
      <c r="BE343" s="196" t="str" cm="1">
        <f t="array" ref="BE343">SUBSTITUTE(SUBSTITUTE(_xlfn.SWITCH(AT343,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AT343), ".lo", ),"MNU_", "-MNU_")</f>
        <v>ITM_8</v>
      </c>
      <c r="BG343" s="82"/>
      <c r="BI343" s="13" t="str">
        <f t="shared" si="123"/>
        <v xml:space="preserve">  {53,                  ITM_8,                -MNU_ADV,             -MNU_FIN,             ITM_8,                ITM_Q,                ITM_q,                ITM_8,                ITM_8               },</v>
      </c>
    </row>
    <row r="344" spans="24:61" ht="21">
      <c r="X344" s="166" t="str">
        <f t="shared" si="114"/>
        <v>DM42</v>
      </c>
      <c r="Y344" s="148">
        <v>5</v>
      </c>
      <c r="Z344" s="148">
        <v>4</v>
      </c>
      <c r="AA344" s="151" t="str">
        <f t="shared" si="113"/>
        <v>DM42.54</v>
      </c>
      <c r="AB344" s="156">
        <v>9</v>
      </c>
      <c r="AC344" s="157" t="s">
        <v>106</v>
      </c>
      <c r="AD344" s="158" t="s">
        <v>117</v>
      </c>
      <c r="AE344" s="3"/>
      <c r="AF344" s="51" t="s">
        <v>50</v>
      </c>
      <c r="AG344" s="85" t="b">
        <f t="shared" si="124"/>
        <v>1</v>
      </c>
      <c r="AH344" s="91" t="str">
        <f t="shared" si="115"/>
        <v>r</v>
      </c>
      <c r="AI344" s="92">
        <f t="shared" si="116"/>
        <v>9</v>
      </c>
      <c r="AJ344" s="93">
        <f t="shared" si="117"/>
        <v>9</v>
      </c>
      <c r="AK344" s="6"/>
      <c r="AL344" s="8" t="str">
        <f t="shared" si="118"/>
        <v>{54</v>
      </c>
      <c r="AM344" s="29" t="str">
        <f t="shared" si="119"/>
        <v>ITM_9</v>
      </c>
      <c r="AN344" s="29" t="str">
        <f t="shared" si="120"/>
        <v>MNU_MATX</v>
      </c>
      <c r="AO344" s="29" t="str">
        <f t="shared" si="121"/>
        <v>MNU_XFN</v>
      </c>
      <c r="AP344" s="48" t="str">
        <f>IF(NOT(ISNA(MATCH(AM344,Lookups!E:E,))),VLOOKUP(AM344,Lookups!E:F,2,0),
IF(NOT(ISNA(MATCH(AN344,Lookups!E:E,))),VLOOKUP(AN344,Lookups!E:F,2,0),
IF(NOT(ISNA(MATCH(AO344,Lookups!E:E,))),VLOOKUP(AO344,Lookups!E:F,2,0),"ITM_NULL")))</f>
        <v>ITM_9</v>
      </c>
      <c r="AQ344" s="30" t="str">
        <f t="shared" si="127"/>
        <v>ITM_R</v>
      </c>
      <c r="AR344" s="113" t="s">
        <v>369</v>
      </c>
      <c r="AS344" s="114" t="s">
        <v>239</v>
      </c>
      <c r="AT344" s="117" t="s">
        <v>239</v>
      </c>
      <c r="AW344" s="14" t="str">
        <f t="shared" si="125"/>
        <v>{54</v>
      </c>
      <c r="AX344" s="196" t="str" cm="1">
        <f t="array" ref="AX344">SUBSTITUTE(SUBSTITUTE(_xlfn.SWITCH(AM344,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AM344), ".lo", ),"MNU_", "-MNU_")</f>
        <v>ITM_9</v>
      </c>
      <c r="AY344" s="196" t="str" cm="1">
        <f t="array" ref="AY344">SUBSTITUTE(SUBSTITUTE(_xlfn.SWITCH(AN344,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AN344), ".lo", ),"MNU_", "-MNU_")</f>
        <v>-MNU_MATX</v>
      </c>
      <c r="AZ344" s="196" t="str" cm="1">
        <f t="array" ref="AZ344">SUBSTITUTE(SUBSTITUTE(_xlfn.SWITCH(AO344,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AO344), ".lo", ),"MNU_", "-MNU_")</f>
        <v>-MNU_XFN</v>
      </c>
      <c r="BA344" s="215" t="str" cm="1">
        <f t="array" ref="BA344">SUBSTITUTE(SUBSTITUTE(_xlfn.SWITCH(AP344,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AP344), ".lo", ),"MNU_", "-MNU_")</f>
        <v>ITM_9</v>
      </c>
      <c r="BB344" s="196" t="str" cm="1">
        <f t="array" ref="BB344">SUBSTITUTE(SUBSTITUTE(_xlfn.SWITCH(AQ344,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AQ344), ".lo", ),"MNU_", "-MNU_")</f>
        <v>ITM_R</v>
      </c>
      <c r="BC344" s="196" t="str" cm="1">
        <f t="array" ref="BC344">SUBSTITUTE(SUBSTITUTE(_xlfn.SWITCH(AR344,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AR344), ".lo", ),"MNU_", "-MNU_")</f>
        <v>ITM_r</v>
      </c>
      <c r="BD344" s="196" t="str" cm="1">
        <f t="array" ref="BD344">SUBSTITUTE(SUBSTITUTE(_xlfn.SWITCH(AS344,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AS344), ".lo", ),"MNU_", "-MNU_")</f>
        <v>ITM_9</v>
      </c>
      <c r="BE344" s="196" t="str" cm="1">
        <f t="array" ref="BE344">SUBSTITUTE(SUBSTITUTE(_xlfn.SWITCH(AT344,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AT344), ".lo", ),"MNU_", "-MNU_")</f>
        <v>ITM_9</v>
      </c>
      <c r="BG344" s="82"/>
      <c r="BI344" s="13" t="str">
        <f t="shared" si="123"/>
        <v xml:space="preserve">  {54,                  ITM_9,                -MNU_MATX,            -MNU_XFN,             ITM_9,                ITM_R,                ITM_r,                ITM_9,                ITM_9               },</v>
      </c>
    </row>
    <row r="345" spans="24:61" ht="21">
      <c r="X345" s="166" t="str">
        <f t="shared" si="114"/>
        <v>DM42</v>
      </c>
      <c r="Y345" s="148">
        <v>5</v>
      </c>
      <c r="Z345" s="148">
        <v>5</v>
      </c>
      <c r="AA345" s="151" t="str">
        <f t="shared" si="113"/>
        <v>DM42.55</v>
      </c>
      <c r="AB345" s="160" t="s">
        <v>290</v>
      </c>
      <c r="AC345" s="157" t="s">
        <v>107</v>
      </c>
      <c r="AD345" s="158" t="s">
        <v>339</v>
      </c>
      <c r="AE345" s="3"/>
      <c r="AF345" s="51" t="s">
        <v>51</v>
      </c>
      <c r="AG345" s="85" t="b">
        <f t="shared" si="124"/>
        <v>1</v>
      </c>
      <c r="AH345" s="91" t="str">
        <f t="shared" si="115"/>
        <v>s</v>
      </c>
      <c r="AI345" s="92" t="str">
        <f t="shared" si="116"/>
        <v>÷</v>
      </c>
      <c r="AJ345" s="93" t="str">
        <f t="shared" si="117"/>
        <v>÷</v>
      </c>
      <c r="AK345" s="6"/>
      <c r="AL345" s="8" t="str">
        <f t="shared" si="118"/>
        <v>{55</v>
      </c>
      <c r="AM345" s="29" t="str">
        <f t="shared" si="119"/>
        <v>ITM_DIV</v>
      </c>
      <c r="AN345" s="29" t="str">
        <f t="shared" si="120"/>
        <v>MNU_STAT</v>
      </c>
      <c r="AO345" s="29" t="str">
        <f t="shared" si="121"/>
        <v>MNU_PLOTTING</v>
      </c>
      <c r="AP345" s="48" t="str">
        <f>IF(NOT(ISNA(MATCH(AM345,Lookups!E:E,))),VLOOKUP(AM345,Lookups!E:F,2,0),
IF(NOT(ISNA(MATCH(AN345,Lookups!E:E,))),VLOOKUP(AN345,Lookups!E:F,2,0),
IF(NOT(ISNA(MATCH(AO345,Lookups!E:E,))),VLOOKUP(AO345,Lookups!E:F,2,0),"ITM_NULL")))</f>
        <v>ITM_OBELUS</v>
      </c>
      <c r="AQ345" s="30" t="str">
        <f t="shared" si="127"/>
        <v>ITM_S</v>
      </c>
      <c r="AR345" s="113" t="s">
        <v>370</v>
      </c>
      <c r="AS345" s="114" t="s">
        <v>242</v>
      </c>
      <c r="AT345" s="117" t="s">
        <v>241</v>
      </c>
      <c r="AW345" s="14" t="str">
        <f t="shared" si="125"/>
        <v>{55</v>
      </c>
      <c r="AX345" s="196" t="str" cm="1">
        <f t="array" ref="AX345">SUBSTITUTE(SUBSTITUTE(_xlfn.SWITCH(AM345,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AM345), ".lo", ),"MNU_", "-MNU_")</f>
        <v>ITM_DIV</v>
      </c>
      <c r="AY345" s="196" t="str" cm="1">
        <f t="array" ref="AY345">SUBSTITUTE(SUBSTITUTE(_xlfn.SWITCH(AN345,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AN345), ".lo", ),"MNU_", "-MNU_")</f>
        <v>-MNU_STAT</v>
      </c>
      <c r="AZ345" s="196" t="str" cm="1">
        <f t="array" ref="AZ345">SUBSTITUTE(SUBSTITUTE(_xlfn.SWITCH(AO345,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AO345), ".lo", ),"MNU_", "-MNU_")</f>
        <v>-MNU_PLOTTING</v>
      </c>
      <c r="BA345" s="215" t="str" cm="1">
        <f t="array" ref="BA345">SUBSTITUTE(SUBSTITUTE(_xlfn.SWITCH(AP345,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AP345), ".lo", ),"MNU_", "-MNU_")</f>
        <v>ITM_OBELUS</v>
      </c>
      <c r="BB345" s="196" t="str" cm="1">
        <f t="array" ref="BB345">SUBSTITUTE(SUBSTITUTE(_xlfn.SWITCH(AQ345,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AQ345), ".lo", ),"MNU_", "-MNU_")</f>
        <v>ITM_S</v>
      </c>
      <c r="BC345" s="196" t="str" cm="1">
        <f t="array" ref="BC345">SUBSTITUTE(SUBSTITUTE(_xlfn.SWITCH(AR345,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AR345), ".lo", ),"MNU_", "-MNU_")</f>
        <v>ITM_s</v>
      </c>
      <c r="BD345" s="196" t="str" cm="1">
        <f t="array" ref="BD345">SUBSTITUTE(SUBSTITUTE(_xlfn.SWITCH(AS345,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AS345), ".lo", ),"MNU_", "-MNU_")</f>
        <v>ITM_OBELUS</v>
      </c>
      <c r="BE345" s="196" t="str" cm="1">
        <f t="array" ref="BE345">SUBSTITUTE(SUBSTITUTE(_xlfn.SWITCH(AT345,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AT345), ".lo", ),"MNU_", "-MNU_")</f>
        <v>ITM_DIV</v>
      </c>
      <c r="BG345" s="82"/>
      <c r="BI345" s="13" t="str">
        <f t="shared" si="123"/>
        <v xml:space="preserve">  {55,                  ITM_DIV,              -MNU_STAT,            -MNU_PLOTTING,        ITM_OBELUS,           ITM_S,                ITM_s,                ITM_OBELUS,           ITM_DIV             },</v>
      </c>
    </row>
    <row r="346" spans="24:61" ht="21">
      <c r="X346" s="166" t="str">
        <f t="shared" si="114"/>
        <v>DM42</v>
      </c>
      <c r="Y346" s="145">
        <v>6</v>
      </c>
      <c r="Z346" s="145">
        <v>1</v>
      </c>
      <c r="AA346" s="151" t="str">
        <f t="shared" si="113"/>
        <v>DM42.61</v>
      </c>
      <c r="AB346" s="156" t="s">
        <v>19</v>
      </c>
      <c r="AC346" s="157" t="s">
        <v>78</v>
      </c>
      <c r="AD346" s="158" t="s">
        <v>79</v>
      </c>
      <c r="AE346" s="3"/>
      <c r="AF346" s="51" t="s">
        <v>449</v>
      </c>
      <c r="AG346" s="85" t="b">
        <f t="shared" si="124"/>
        <v>0</v>
      </c>
      <c r="AH346" s="91" t="str">
        <f t="shared" si="115"/>
        <v>aLockv</v>
      </c>
      <c r="AI346" s="92" t="str">
        <f t="shared" si="116"/>
        <v>Sub</v>
      </c>
      <c r="AJ346" s="93" t="str">
        <f t="shared" si="117"/>
        <v>Dn</v>
      </c>
      <c r="AK346" s="6"/>
      <c r="AL346" s="8" t="str">
        <f t="shared" si="118"/>
        <v>{61</v>
      </c>
      <c r="AM346" s="29" t="str">
        <f t="shared" si="119"/>
        <v>ITM_DOWN1</v>
      </c>
      <c r="AN346" s="29" t="str">
        <f t="shared" si="120"/>
        <v>ITM_SST</v>
      </c>
      <c r="AO346" s="29" t="str">
        <f t="shared" si="121"/>
        <v>ITM_FLGSV</v>
      </c>
      <c r="AP346" s="48" t="str">
        <f>IF(NOT(ISNA(MATCH(AM346,Lookups!E:E,))),VLOOKUP(AM346,Lookups!E:F,2,0),
IF(NOT(ISNA(MATCH(AN346,Lookups!E:E,))),VLOOKUP(AN346,Lookups!E:F,2,0),
IF(NOT(ISNA(MATCH(AO346,Lookups!E:E,))),VLOOKUP(AO346,Lookups!E:F,2,0),"ITM_NULL")))</f>
        <v>ITM_DOWN1</v>
      </c>
      <c r="AQ346" s="30" t="str">
        <f t="shared" si="127"/>
        <v>ITM_T_END</v>
      </c>
      <c r="AR346" s="119" t="s">
        <v>247</v>
      </c>
      <c r="AS346" s="114" t="s">
        <v>439</v>
      </c>
      <c r="AT346" s="117" t="s">
        <v>244</v>
      </c>
      <c r="AW346" s="14" t="str">
        <f t="shared" si="125"/>
        <v>{61</v>
      </c>
      <c r="AX346" s="196" t="str" cm="1">
        <f t="array" ref="AX346">SUBSTITUTE(SUBSTITUTE(_xlfn.SWITCH(AM346,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AM346), ".lo", ),"MNU_", "-MNU_")</f>
        <v>ITM_DOWN1</v>
      </c>
      <c r="AY346" s="196" t="str" cm="1">
        <f t="array" ref="AY346">SUBSTITUTE(SUBSTITUTE(_xlfn.SWITCH(AN346,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AN346), ".lo", ),"MNU_", "-MNU_")</f>
        <v>ITM_SST</v>
      </c>
      <c r="AZ346" s="196" t="str" cm="1">
        <f t="array" ref="AZ346">SUBSTITUTE(SUBSTITUTE(_xlfn.SWITCH(AO346,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AO346), ".lo", ),"MNU_", "-MNU_")</f>
        <v>ITM_FLGSV</v>
      </c>
      <c r="BA346" s="215" t="str" cm="1">
        <f t="array" ref="BA346">SUBSTITUTE(SUBSTITUTE(_xlfn.SWITCH(AP346,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AP346), ".lo", ),"MNU_", "-MNU_")</f>
        <v>ITM_DOWN1</v>
      </c>
      <c r="BB346" s="196" t="str" cm="1">
        <f t="array" ref="BB346">SUBSTITUTE(SUBSTITUTE(_xlfn.SWITCH(AQ346,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AQ346), ".lo", ),"MNU_", "-MNU_")</f>
        <v>ITM_DOWN1</v>
      </c>
      <c r="BC346" s="196" t="str" cm="1">
        <f t="array" ref="BC346">SUBSTITUTE(SUBSTITUTE(_xlfn.SWITCH(AR346,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AR346), ".lo", ),"MNU_", "-MNU_")</f>
        <v>CHR_caseDN</v>
      </c>
      <c r="BD346" s="196" t="str" cm="1">
        <f t="array" ref="BD346">SUBSTITUTE(SUBSTITUTE(_xlfn.SWITCH(AS346,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AS346), ".lo", ),"MNU_", "-MNU_")</f>
        <v>ITM_DOWN_ARROW</v>
      </c>
      <c r="BE346" s="196" t="str" cm="1">
        <f t="array" ref="BE346">SUBSTITUTE(SUBSTITUTE(_xlfn.SWITCH(AT346,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AT346), ".lo", ),"MNU_", "-MNU_")</f>
        <v>ITM_DOWN1</v>
      </c>
      <c r="BG346" s="82"/>
      <c r="BI346" s="13" t="str">
        <f t="shared" si="123"/>
        <v xml:space="preserve">  {61,                  ITM_DOWN1,            ITM_SST,              ITM_FLGSV,            ITM_DOWN1,            ITM_DOWN1,            CHR_caseDN,           ITM_DOWN_ARROW,       ITM_DOWN1           },</v>
      </c>
    </row>
    <row r="347" spans="24:61" ht="21">
      <c r="X347" s="166" t="str">
        <f t="shared" si="114"/>
        <v>DM42</v>
      </c>
      <c r="Y347" s="148">
        <v>6</v>
      </c>
      <c r="Z347" s="148">
        <v>2</v>
      </c>
      <c r="AA347" s="151" t="str">
        <f t="shared" si="113"/>
        <v>DM42.62</v>
      </c>
      <c r="AB347" s="156">
        <v>4</v>
      </c>
      <c r="AC347" s="157" t="s">
        <v>108</v>
      </c>
      <c r="AD347" s="158" t="s">
        <v>121</v>
      </c>
      <c r="AE347" s="3"/>
      <c r="AF347" s="51" t="s">
        <v>52</v>
      </c>
      <c r="AG347" s="85" t="b">
        <f t="shared" si="124"/>
        <v>1</v>
      </c>
      <c r="AH347" s="91" t="str">
        <f t="shared" si="115"/>
        <v>t</v>
      </c>
      <c r="AI347" s="92">
        <f t="shared" si="116"/>
        <v>4</v>
      </c>
      <c r="AJ347" s="93">
        <f t="shared" si="117"/>
        <v>4</v>
      </c>
      <c r="AK347" s="6"/>
      <c r="AL347" s="8" t="str">
        <f t="shared" si="118"/>
        <v>{62</v>
      </c>
      <c r="AM347" s="29" t="str">
        <f t="shared" si="119"/>
        <v>ITM_4</v>
      </c>
      <c r="AN347" s="29" t="str">
        <f t="shared" si="120"/>
        <v>MNU_BASE</v>
      </c>
      <c r="AO347" s="29" t="str">
        <f t="shared" si="121"/>
        <v>MNU_BITS</v>
      </c>
      <c r="AP347" s="48" t="str">
        <f>IF(NOT(ISNA(MATCH(AM347,Lookups!E:E,))),VLOOKUP(AM347,Lookups!E:F,2,0),
IF(NOT(ISNA(MATCH(AN347,Lookups!E:E,))),VLOOKUP(AN347,Lookups!E:F,2,0),
IF(NOT(ISNA(MATCH(AO347,Lookups!E:E,))),VLOOKUP(AO347,Lookups!E:F,2,0),"ITM_NULL")))</f>
        <v>ITM_4</v>
      </c>
      <c r="AQ347" s="30" t="str">
        <f t="shared" si="127"/>
        <v>ITM_T</v>
      </c>
      <c r="AR347" s="113" t="s">
        <v>371</v>
      </c>
      <c r="AS347" s="114" t="s">
        <v>249</v>
      </c>
      <c r="AT347" s="117" t="s">
        <v>249</v>
      </c>
      <c r="AW347" s="14" t="str">
        <f t="shared" si="125"/>
        <v>{62</v>
      </c>
      <c r="AX347" s="196" t="str" cm="1">
        <f t="array" ref="AX347">SUBSTITUTE(SUBSTITUTE(_xlfn.SWITCH(AM347,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AM347), ".lo", ),"MNU_", "-MNU_")</f>
        <v>ITM_4</v>
      </c>
      <c r="AY347" s="196" t="str" cm="1">
        <f t="array" ref="AY347">SUBSTITUTE(SUBSTITUTE(_xlfn.SWITCH(AN347,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AN347), ".lo", ),"MNU_", "-MNU_")</f>
        <v>-MNU_BASE</v>
      </c>
      <c r="AZ347" s="196" t="str" cm="1">
        <f t="array" ref="AZ347">SUBSTITUTE(SUBSTITUTE(_xlfn.SWITCH(AO347,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AO347), ".lo", ),"MNU_", "-MNU_")</f>
        <v>-MNU_BITS</v>
      </c>
      <c r="BA347" s="215" t="str" cm="1">
        <f t="array" ref="BA347">SUBSTITUTE(SUBSTITUTE(_xlfn.SWITCH(AP347,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AP347), ".lo", ),"MNU_", "-MNU_")</f>
        <v>ITM_4</v>
      </c>
      <c r="BB347" s="196" t="str" cm="1">
        <f t="array" ref="BB347">SUBSTITUTE(SUBSTITUTE(_xlfn.SWITCH(AQ347,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AQ347), ".lo", ),"MNU_", "-MNU_")</f>
        <v>ITM_T</v>
      </c>
      <c r="BC347" s="196" t="str" cm="1">
        <f t="array" ref="BC347">SUBSTITUTE(SUBSTITUTE(_xlfn.SWITCH(AR347,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AR347), ".lo", ),"MNU_", "-MNU_")</f>
        <v>ITM_t</v>
      </c>
      <c r="BD347" s="196" t="str" cm="1">
        <f t="array" ref="BD347">SUBSTITUTE(SUBSTITUTE(_xlfn.SWITCH(AS347,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AS347), ".lo", ),"MNU_", "-MNU_")</f>
        <v>ITM_4</v>
      </c>
      <c r="BE347" s="196" t="str" cm="1">
        <f t="array" ref="BE347">SUBSTITUTE(SUBSTITUTE(_xlfn.SWITCH(AT347,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AT347), ".lo", ),"MNU_", "-MNU_")</f>
        <v>ITM_4</v>
      </c>
      <c r="BG347" s="82"/>
      <c r="BI347" s="13" t="str">
        <f t="shared" si="123"/>
        <v xml:space="preserve">  {62,                  ITM_4,                -MNU_BASE,            -MNU_BITS,            ITM_4,                ITM_T,                ITM_t,                ITM_4,                ITM_4               },</v>
      </c>
    </row>
    <row r="348" spans="24:61" ht="21">
      <c r="X348" s="166" t="str">
        <f t="shared" si="114"/>
        <v>DM42</v>
      </c>
      <c r="Y348" s="148">
        <v>6</v>
      </c>
      <c r="Z348" s="148">
        <v>3</v>
      </c>
      <c r="AA348" s="151" t="str">
        <f t="shared" si="113"/>
        <v>DM42.63</v>
      </c>
      <c r="AB348" s="156">
        <v>5</v>
      </c>
      <c r="AC348" s="157" t="s">
        <v>109</v>
      </c>
      <c r="AD348" s="158" t="s">
        <v>119</v>
      </c>
      <c r="AE348" s="3"/>
      <c r="AF348" s="51" t="s">
        <v>53</v>
      </c>
      <c r="AG348" s="85" t="b">
        <f t="shared" si="124"/>
        <v>1</v>
      </c>
      <c r="AH348" s="91" t="str">
        <f t="shared" si="115"/>
        <v>u</v>
      </c>
      <c r="AI348" s="92">
        <f t="shared" si="116"/>
        <v>5</v>
      </c>
      <c r="AJ348" s="93">
        <f t="shared" si="117"/>
        <v>5</v>
      </c>
      <c r="AK348" s="6"/>
      <c r="AL348" s="8" t="str">
        <f t="shared" si="118"/>
        <v>{63</v>
      </c>
      <c r="AM348" s="29" t="str">
        <f t="shared" si="119"/>
        <v>ITM_5</v>
      </c>
      <c r="AN348" s="29" t="str">
        <f t="shared" si="120"/>
        <v>MNU_UNITCONV</v>
      </c>
      <c r="AO348" s="29" t="str">
        <f t="shared" si="121"/>
        <v>MNU_CLK</v>
      </c>
      <c r="AP348" s="48" t="str">
        <f>IF(NOT(ISNA(MATCH(AM348,Lookups!E:E,))),VLOOKUP(AM348,Lookups!E:F,2,0),
IF(NOT(ISNA(MATCH(AN348,Lookups!E:E,))),VLOOKUP(AN348,Lookups!E:F,2,0),
IF(NOT(ISNA(MATCH(AO348,Lookups!E:E,))),VLOOKUP(AO348,Lookups!E:F,2,0),"ITM_NULL")))</f>
        <v>ITM_5</v>
      </c>
      <c r="AQ348" s="30" t="str">
        <f t="shared" si="127"/>
        <v>ITM_U</v>
      </c>
      <c r="AR348" s="113" t="s">
        <v>372</v>
      </c>
      <c r="AS348" s="114" t="s">
        <v>251</v>
      </c>
      <c r="AT348" s="117" t="s">
        <v>251</v>
      </c>
      <c r="AW348" s="14" t="str">
        <f t="shared" si="125"/>
        <v>{63</v>
      </c>
      <c r="AX348" s="196" t="str" cm="1">
        <f t="array" ref="AX348">SUBSTITUTE(SUBSTITUTE(_xlfn.SWITCH(AM348,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AM348), ".lo", ),"MNU_", "-MNU_")</f>
        <v>ITM_5</v>
      </c>
      <c r="AY348" s="196" t="str" cm="1">
        <f t="array" ref="AY348">SUBSTITUTE(SUBSTITUTE(_xlfn.SWITCH(AN348,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AN348), ".lo", ),"MNU_", "-MNU_")</f>
        <v>-MNU_UNITCONV</v>
      </c>
      <c r="AZ348" s="196" t="str" cm="1">
        <f t="array" ref="AZ348">SUBSTITUTE(SUBSTITUTE(_xlfn.SWITCH(AO348,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AO348), ".lo", ),"MNU_", "-MNU_")</f>
        <v>-MNU_CLK</v>
      </c>
      <c r="BA348" s="215" t="str" cm="1">
        <f t="array" ref="BA348">SUBSTITUTE(SUBSTITUTE(_xlfn.SWITCH(AP348,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AP348), ".lo", ),"MNU_", "-MNU_")</f>
        <v>ITM_5</v>
      </c>
      <c r="BB348" s="196" t="str" cm="1">
        <f t="array" ref="BB348">SUBSTITUTE(SUBSTITUTE(_xlfn.SWITCH(AQ348,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AQ348), ".lo", ),"MNU_", "-MNU_")</f>
        <v>ITM_U</v>
      </c>
      <c r="BC348" s="196" t="str" cm="1">
        <f t="array" ref="BC348">SUBSTITUTE(SUBSTITUTE(_xlfn.SWITCH(AR348,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AR348), ".lo", ),"MNU_", "-MNU_")</f>
        <v>ITM_u</v>
      </c>
      <c r="BD348" s="196" t="str" cm="1">
        <f t="array" ref="BD348">SUBSTITUTE(SUBSTITUTE(_xlfn.SWITCH(AS348,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AS348), ".lo", ),"MNU_", "-MNU_")</f>
        <v>ITM_5</v>
      </c>
      <c r="BE348" s="196" t="str" cm="1">
        <f t="array" ref="BE348">SUBSTITUTE(SUBSTITUTE(_xlfn.SWITCH(AT348,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AT348), ".lo", ),"MNU_", "-MNU_")</f>
        <v>ITM_5</v>
      </c>
      <c r="BG348" s="82"/>
      <c r="BI348" s="13" t="str">
        <f t="shared" si="123"/>
        <v xml:space="preserve">  {63,                  ITM_5,                -MNU_UNITCONV,        -MNU_CLK,             ITM_5,                ITM_U,                ITM_u,                ITM_5,                ITM_5               },</v>
      </c>
    </row>
    <row r="349" spans="24:61" ht="21">
      <c r="X349" s="166" t="str">
        <f t="shared" si="114"/>
        <v>DM42</v>
      </c>
      <c r="Y349" s="148">
        <v>6</v>
      </c>
      <c r="Z349" s="148">
        <v>4</v>
      </c>
      <c r="AA349" s="151" t="str">
        <f t="shared" si="113"/>
        <v>DM42.64</v>
      </c>
      <c r="AB349" s="156">
        <v>6</v>
      </c>
      <c r="AC349" s="157" t="s">
        <v>110</v>
      </c>
      <c r="AD349" s="158" t="s">
        <v>334</v>
      </c>
      <c r="AE349" s="3"/>
      <c r="AF349" s="51" t="s">
        <v>54</v>
      </c>
      <c r="AG349" s="85" t="b">
        <f t="shared" si="124"/>
        <v>1</v>
      </c>
      <c r="AH349" s="91" t="str">
        <f t="shared" si="115"/>
        <v>v</v>
      </c>
      <c r="AI349" s="92">
        <f t="shared" si="116"/>
        <v>6</v>
      </c>
      <c r="AJ349" s="93">
        <f t="shared" si="117"/>
        <v>6</v>
      </c>
      <c r="AK349" s="6"/>
      <c r="AL349" s="8" t="str">
        <f t="shared" si="118"/>
        <v>{64</v>
      </c>
      <c r="AM349" s="29" t="str">
        <f t="shared" si="119"/>
        <v>ITM_6</v>
      </c>
      <c r="AN349" s="29" t="str">
        <f t="shared" si="120"/>
        <v>MNU_FLAGS</v>
      </c>
      <c r="AO349" s="29" t="str">
        <f t="shared" si="121"/>
        <v>MNU_PARTS</v>
      </c>
      <c r="AP349" s="48" t="str">
        <f>IF(NOT(ISNA(MATCH(AM349,Lookups!E:E,))),VLOOKUP(AM349,Lookups!E:F,2,0),
IF(NOT(ISNA(MATCH(AN349,Lookups!E:E,))),VLOOKUP(AN349,Lookups!E:F,2,0),
IF(NOT(ISNA(MATCH(AO349,Lookups!E:E,))),VLOOKUP(AO349,Lookups!E:F,2,0),"ITM_NULL")))</f>
        <v>ITM_6</v>
      </c>
      <c r="AQ349" s="30" t="str">
        <f t="shared" si="127"/>
        <v>ITM_V</v>
      </c>
      <c r="AR349" s="113" t="s">
        <v>373</v>
      </c>
      <c r="AS349" s="114" t="s">
        <v>253</v>
      </c>
      <c r="AT349" s="117" t="s">
        <v>253</v>
      </c>
      <c r="AW349" s="14" t="str">
        <f t="shared" si="125"/>
        <v>{64</v>
      </c>
      <c r="AX349" s="196" t="str" cm="1">
        <f t="array" ref="AX349">SUBSTITUTE(SUBSTITUTE(_xlfn.SWITCH(AM349,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AM349), ".lo", ),"MNU_", "-MNU_")</f>
        <v>ITM_6</v>
      </c>
      <c r="AY349" s="196" t="str" cm="1">
        <f t="array" ref="AY349">SUBSTITUTE(SUBSTITUTE(_xlfn.SWITCH(AN349,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AN349), ".lo", ),"MNU_", "-MNU_")</f>
        <v>-MNU_FLAGS</v>
      </c>
      <c r="AZ349" s="196" t="str" cm="1">
        <f t="array" ref="AZ349">SUBSTITUTE(SUBSTITUTE(_xlfn.SWITCH(AO349,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AO349), ".lo", ),"MNU_", "-MNU_")</f>
        <v>-MNU_PARTS</v>
      </c>
      <c r="BA349" s="215" t="str" cm="1">
        <f t="array" ref="BA349">SUBSTITUTE(SUBSTITUTE(_xlfn.SWITCH(AP349,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AP349), ".lo", ),"MNU_", "-MNU_")</f>
        <v>ITM_6</v>
      </c>
      <c r="BB349" s="196" t="str" cm="1">
        <f t="array" ref="BB349">SUBSTITUTE(SUBSTITUTE(_xlfn.SWITCH(AQ349,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AQ349), ".lo", ),"MNU_", "-MNU_")</f>
        <v>ITM_V</v>
      </c>
      <c r="BC349" s="196" t="str" cm="1">
        <f t="array" ref="BC349">SUBSTITUTE(SUBSTITUTE(_xlfn.SWITCH(AR349,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AR349), ".lo", ),"MNU_", "-MNU_")</f>
        <v>ITM_v</v>
      </c>
      <c r="BD349" s="196" t="str" cm="1">
        <f t="array" ref="BD349">SUBSTITUTE(SUBSTITUTE(_xlfn.SWITCH(AS349,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AS349), ".lo", ),"MNU_", "-MNU_")</f>
        <v>ITM_6</v>
      </c>
      <c r="BE349" s="196" t="str" cm="1">
        <f t="array" ref="BE349">SUBSTITUTE(SUBSTITUTE(_xlfn.SWITCH(AT349,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AT349), ".lo", ),"MNU_", "-MNU_")</f>
        <v>ITM_6</v>
      </c>
      <c r="BG349" s="82"/>
      <c r="BI349" s="13" t="str">
        <f t="shared" si="123"/>
        <v xml:space="preserve">  {64,                  ITM_6,                -MNU_FLAGS,           -MNU_PARTS,           ITM_6,                ITM_V,                ITM_v,                ITM_6,                ITM_6               },</v>
      </c>
    </row>
    <row r="350" spans="24:61" ht="21">
      <c r="X350" s="166" t="str">
        <f t="shared" si="114"/>
        <v>DM42</v>
      </c>
      <c r="Y350" s="148">
        <v>6</v>
      </c>
      <c r="Z350" s="148">
        <v>5</v>
      </c>
      <c r="AA350" s="151" t="str">
        <f t="shared" si="113"/>
        <v>DM42.65</v>
      </c>
      <c r="AB350" s="160" t="s">
        <v>289</v>
      </c>
      <c r="AC350" s="157" t="s">
        <v>111</v>
      </c>
      <c r="AD350" s="158" t="s">
        <v>122</v>
      </c>
      <c r="AE350" s="3"/>
      <c r="AF350" s="51" t="s">
        <v>129</v>
      </c>
      <c r="AG350" s="85" t="b">
        <f t="shared" si="124"/>
        <v>1</v>
      </c>
      <c r="AH350" s="91" t="str">
        <f t="shared" si="115"/>
        <v>w</v>
      </c>
      <c r="AI350" s="92" t="str">
        <f t="shared" si="116"/>
        <v>✕</v>
      </c>
      <c r="AJ350" s="93" t="str">
        <f t="shared" si="117"/>
        <v>✕</v>
      </c>
      <c r="AK350" s="6"/>
      <c r="AL350" s="8" t="str">
        <f t="shared" si="118"/>
        <v>{65</v>
      </c>
      <c r="AM350" s="29" t="str">
        <f t="shared" si="119"/>
        <v>ITM_MULT</v>
      </c>
      <c r="AN350" s="29" t="str">
        <f t="shared" si="120"/>
        <v>MNU_PROB</v>
      </c>
      <c r="AO350" s="29" t="str">
        <f t="shared" si="121"/>
        <v>MNU_INTS</v>
      </c>
      <c r="AP350" s="48" t="str">
        <f>IF(NOT(ISNA(MATCH(AM350,Lookups!E:E,))),VLOOKUP(AM350,Lookups!E:F,2,0),
IF(NOT(ISNA(MATCH(AN350,Lookups!E:E,))),VLOOKUP(AN350,Lookups!E:F,2,0),
IF(NOT(ISNA(MATCH(AO350,Lookups!E:E,))),VLOOKUP(AO350,Lookups!E:F,2,0),"ITM_NULL")))</f>
        <v>ITM_CROSS</v>
      </c>
      <c r="AQ350" s="30" t="str">
        <f t="shared" si="127"/>
        <v>ITM_W</v>
      </c>
      <c r="AR350" s="113" t="s">
        <v>374</v>
      </c>
      <c r="AS350" s="114" t="s">
        <v>256</v>
      </c>
      <c r="AT350" s="117" t="s">
        <v>255</v>
      </c>
      <c r="AW350" s="14" t="str">
        <f t="shared" si="125"/>
        <v>{65</v>
      </c>
      <c r="AX350" s="196" t="str" cm="1">
        <f t="array" ref="AX350">SUBSTITUTE(SUBSTITUTE(_xlfn.SWITCH(AM350,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AM350), ".lo", ),"MNU_", "-MNU_")</f>
        <v>ITM_MULT</v>
      </c>
      <c r="AY350" s="196" t="str" cm="1">
        <f t="array" ref="AY350">SUBSTITUTE(SUBSTITUTE(_xlfn.SWITCH(AN350,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AN350), ".lo", ),"MNU_", "-MNU_")</f>
        <v>-MNU_PROB</v>
      </c>
      <c r="AZ350" s="196" t="str" cm="1">
        <f t="array" ref="AZ350">SUBSTITUTE(SUBSTITUTE(_xlfn.SWITCH(AO350,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AO350), ".lo", ),"MNU_", "-MNU_")</f>
        <v>-MNU_INTS</v>
      </c>
      <c r="BA350" s="215" t="str" cm="1">
        <f t="array" ref="BA350">SUBSTITUTE(SUBSTITUTE(_xlfn.SWITCH(AP350,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AP350), ".lo", ),"MNU_", "-MNU_")</f>
        <v>ITM_CROSS</v>
      </c>
      <c r="BB350" s="196" t="str" cm="1">
        <f t="array" ref="BB350">SUBSTITUTE(SUBSTITUTE(_xlfn.SWITCH(AQ350,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AQ350), ".lo", ),"MNU_", "-MNU_")</f>
        <v>ITM_W</v>
      </c>
      <c r="BC350" s="196" t="str" cm="1">
        <f t="array" ref="BC350">SUBSTITUTE(SUBSTITUTE(_xlfn.SWITCH(AR350,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AR350), ".lo", ),"MNU_", "-MNU_")</f>
        <v>ITM_w</v>
      </c>
      <c r="BD350" s="196" t="str" cm="1">
        <f t="array" ref="BD350">SUBSTITUTE(SUBSTITUTE(_xlfn.SWITCH(AS350,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AS350), ".lo", ),"MNU_", "-MNU_")</f>
        <v>ITM_CROSS</v>
      </c>
      <c r="BE350" s="196" t="str" cm="1">
        <f t="array" ref="BE350">SUBSTITUTE(SUBSTITUTE(_xlfn.SWITCH(AT350,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AT350), ".lo", ),"MNU_", "-MNU_")</f>
        <v>ITM_MULT</v>
      </c>
      <c r="BG350" s="82"/>
      <c r="BI350" s="13" t="str">
        <f t="shared" si="123"/>
        <v xml:space="preserve">  {65,                  ITM_MULT,             -MNU_PROB,            -MNU_INTS,            ITM_CROSS,            ITM_W,                ITM_w,                ITM_CROSS,            ITM_MULT            },</v>
      </c>
    </row>
    <row r="351" spans="24:61" ht="21">
      <c r="X351" s="166" t="str">
        <f t="shared" si="114"/>
        <v>DM42</v>
      </c>
      <c r="Y351" s="145">
        <v>7</v>
      </c>
      <c r="Z351" s="145">
        <v>1</v>
      </c>
      <c r="AA351" s="151" t="str">
        <f t="shared" si="113"/>
        <v>DM42.71</v>
      </c>
      <c r="AB351" s="156" t="s">
        <v>20</v>
      </c>
      <c r="AC351" s="157" t="s">
        <v>130</v>
      </c>
      <c r="AD351" s="158" t="s">
        <v>130</v>
      </c>
      <c r="AE351" s="3"/>
      <c r="AF351" s="51" t="s">
        <v>20</v>
      </c>
      <c r="AG351" s="85" t="b">
        <f t="shared" si="124"/>
        <v>0</v>
      </c>
      <c r="AH351" s="91" t="str">
        <f t="shared" si="115"/>
        <v>(FlipChar)</v>
      </c>
      <c r="AI351" s="92" t="str">
        <f t="shared" si="116"/>
        <v>(Digit)</v>
      </c>
      <c r="AJ351" s="93" t="str">
        <f t="shared" si="117"/>
        <v>f/g</v>
      </c>
      <c r="AK351" s="6"/>
      <c r="AL351" s="8" t="str">
        <f t="shared" si="118"/>
        <v>{71</v>
      </c>
      <c r="AM351" s="29" t="str">
        <f t="shared" si="119"/>
        <v>KEY_fg</v>
      </c>
      <c r="AN351" s="29" t="str">
        <f t="shared" si="120"/>
        <v>ITM_NULL</v>
      </c>
      <c r="AO351" s="29" t="str">
        <f t="shared" si="121"/>
        <v>ITM_NULL</v>
      </c>
      <c r="AP351" s="48" t="str">
        <f>IF(NOT(ISNA(MATCH(AM351,Lookups!E:E,))),VLOOKUP(AM351,Lookups!E:F,2,0),
IF(NOT(ISNA(MATCH(AN351,Lookups!E:E,))),VLOOKUP(AN351,Lookups!E:F,2,0),
IF(NOT(ISNA(MATCH(AO351,Lookups!E:E,))),VLOOKUP(AO351,Lookups!E:F,2,0),"ITM_NULL")))</f>
        <v>KEY_fg</v>
      </c>
      <c r="AQ351" s="30" t="str">
        <f t="shared" si="127"/>
        <v>KEY_fg</v>
      </c>
      <c r="AR351" s="119" t="s">
        <v>437</v>
      </c>
      <c r="AS351" s="114" t="s">
        <v>438</v>
      </c>
      <c r="AT351" s="117" t="s">
        <v>258</v>
      </c>
      <c r="AW351" s="14" t="str">
        <f t="shared" si="125"/>
        <v>{71</v>
      </c>
      <c r="AX351" s="196" t="str" cm="1">
        <f t="array" ref="AX351">SUBSTITUTE(SUBSTITUTE(_xlfn.SWITCH(AM351,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AM351), ".lo", ),"MNU_", "-MNU_")</f>
        <v>KEY_fg</v>
      </c>
      <c r="AY351" s="196" t="str" cm="1">
        <f t="array" ref="AY351">SUBSTITUTE(SUBSTITUTE(_xlfn.SWITCH(AN351,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AN351), ".lo", ),"MNU_", "-MNU_")</f>
        <v>ITM_NULL</v>
      </c>
      <c r="AZ351" s="196" t="str" cm="1">
        <f t="array" ref="AZ351">SUBSTITUTE(SUBSTITUTE(_xlfn.SWITCH(AO351,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AO351), ".lo", ),"MNU_", "-MNU_")</f>
        <v>ITM_NULL</v>
      </c>
      <c r="BA351" s="215" t="str" cm="1">
        <f t="array" ref="BA351">SUBSTITUTE(SUBSTITUTE(_xlfn.SWITCH(AP351,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AP351), ".lo", ),"MNU_", "-MNU_")</f>
        <v>KEY_fg</v>
      </c>
      <c r="BB351" s="196" t="str" cm="1">
        <f t="array" ref="BB351">SUBSTITUTE(SUBSTITUTE(_xlfn.SWITCH(AQ351,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AQ351), ".lo", ),"MNU_", "-MNU_")</f>
        <v>KEY_fg</v>
      </c>
      <c r="BC351" s="196" t="str" cm="1">
        <f t="array" ref="BC351">SUBSTITUTE(SUBSTITUTE(_xlfn.SWITCH(AR351,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AR351), ".lo", ),"MNU_", "-MNU_")</f>
        <v>ITM_NULL</v>
      </c>
      <c r="BD351" s="196" t="str" cm="1">
        <f t="array" ref="BD351">SUBSTITUTE(SUBSTITUTE(_xlfn.SWITCH(AS351,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AS351), ".lo", ),"MNU_", "-MNU_")</f>
        <v>ITM_NULL</v>
      </c>
      <c r="BE351" s="196" t="str" cm="1">
        <f t="array" ref="BE351">SUBSTITUTE(SUBSTITUTE(_xlfn.SWITCH(AT351,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AT351), ".lo", ),"MNU_", "-MNU_")</f>
        <v>KEY_fg</v>
      </c>
      <c r="BG351" s="82"/>
      <c r="BI351" s="13" t="str">
        <f t="shared" si="123"/>
        <v xml:space="preserve">  {71,                  KEY_fg,               ITM_NULL,             ITM_NULL,             KEY_fg,               KEY_fg,               ITM_NULL,             ITM_NULL,             KEY_fg              },</v>
      </c>
    </row>
    <row r="352" spans="24:61" ht="21">
      <c r="X352" s="166" t="str">
        <f t="shared" si="114"/>
        <v>DM42</v>
      </c>
      <c r="Y352" s="148">
        <v>7</v>
      </c>
      <c r="Z352" s="148">
        <v>2</v>
      </c>
      <c r="AA352" s="151" t="str">
        <f t="shared" si="113"/>
        <v>DM42.72</v>
      </c>
      <c r="AB352" s="156">
        <v>1</v>
      </c>
      <c r="AC352" s="157" t="s">
        <v>80</v>
      </c>
      <c r="AD352" s="158" t="s">
        <v>123</v>
      </c>
      <c r="AE352" s="3"/>
      <c r="AF352" s="51" t="s">
        <v>55</v>
      </c>
      <c r="AG352" s="85" t="b">
        <f t="shared" si="124"/>
        <v>1</v>
      </c>
      <c r="AH352" s="91" t="str">
        <f t="shared" si="115"/>
        <v>x</v>
      </c>
      <c r="AI352" s="92">
        <f t="shared" si="116"/>
        <v>1</v>
      </c>
      <c r="AJ352" s="93">
        <f t="shared" si="117"/>
        <v>1</v>
      </c>
      <c r="AK352" s="6"/>
      <c r="AL352" s="8" t="str">
        <f t="shared" si="118"/>
        <v>{72</v>
      </c>
      <c r="AM352" s="29" t="str">
        <f t="shared" si="119"/>
        <v>ITM_1</v>
      </c>
      <c r="AN352" s="29" t="str">
        <f t="shared" si="120"/>
        <v>ITM_ASSIGN</v>
      </c>
      <c r="AO352" s="29" t="str">
        <f t="shared" si="121"/>
        <v>MNU_ASN</v>
      </c>
      <c r="AP352" s="48" t="str">
        <f>IF(NOT(ISNA(MATCH(AM352,Lookups!E:E,))),VLOOKUP(AM352,Lookups!E:F,2,0),
IF(NOT(ISNA(MATCH(AN352,Lookups!E:E,))),VLOOKUP(AN352,Lookups!E:F,2,0),
IF(NOT(ISNA(MATCH(AO352,Lookups!E:E,))),VLOOKUP(AO352,Lookups!E:F,2,0),"ITM_NULL")))</f>
        <v>ITM_1</v>
      </c>
      <c r="AQ352" s="30" t="str">
        <f t="shared" ref="AQ352:AQ360" si="128">VLOOKUP(AF352,labelitem,2,0)</f>
        <v>ITM_X</v>
      </c>
      <c r="AR352" s="113" t="s">
        <v>375</v>
      </c>
      <c r="AS352" s="114" t="s">
        <v>259</v>
      </c>
      <c r="AT352" s="117" t="s">
        <v>259</v>
      </c>
      <c r="AW352" s="14" t="str">
        <f t="shared" si="125"/>
        <v>{72</v>
      </c>
      <c r="AX352" s="196" t="str" cm="1">
        <f t="array" ref="AX352">SUBSTITUTE(SUBSTITUTE(_xlfn.SWITCH(AM352,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AM352), ".lo", ),"MNU_", "-MNU_")</f>
        <v>ITM_1</v>
      </c>
      <c r="AY352" s="196" t="str" cm="1">
        <f t="array" ref="AY352">SUBSTITUTE(SUBSTITUTE(_xlfn.SWITCH(AN352,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AN352), ".lo", ),"MNU_", "-MNU_")</f>
        <v>ITM_ASSIGN</v>
      </c>
      <c r="AZ352" s="196" t="str" cm="1">
        <f t="array" ref="AZ352">SUBSTITUTE(SUBSTITUTE(_xlfn.SWITCH(AO352,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AO352), ".lo", ),"MNU_", "-MNU_")</f>
        <v>-MNU_ASN</v>
      </c>
      <c r="BA352" s="215" t="str" cm="1">
        <f t="array" ref="BA352">SUBSTITUTE(SUBSTITUTE(_xlfn.SWITCH(AP352,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AP352), ".lo", ),"MNU_", "-MNU_")</f>
        <v>ITM_1</v>
      </c>
      <c r="BB352" s="196" t="str" cm="1">
        <f t="array" ref="BB352">SUBSTITUTE(SUBSTITUTE(_xlfn.SWITCH(AQ352,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AQ352), ".lo", ),"MNU_", "-MNU_")</f>
        <v>ITM_X</v>
      </c>
      <c r="BC352" s="196" t="str" cm="1">
        <f t="array" ref="BC352">SUBSTITUTE(SUBSTITUTE(_xlfn.SWITCH(AR352,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AR352), ".lo", ),"MNU_", "-MNU_")</f>
        <v>ITM_x</v>
      </c>
      <c r="BD352" s="196" t="str" cm="1">
        <f t="array" ref="BD352">SUBSTITUTE(SUBSTITUTE(_xlfn.SWITCH(AS352,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AS352), ".lo", ),"MNU_", "-MNU_")</f>
        <v>ITM_1</v>
      </c>
      <c r="BE352" s="196" t="str" cm="1">
        <f t="array" ref="BE352">SUBSTITUTE(SUBSTITUTE(_xlfn.SWITCH(AT352,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AT352), ".lo", ),"MNU_", "-MNU_")</f>
        <v>ITM_1</v>
      </c>
      <c r="BG352" s="82"/>
      <c r="BI352" s="13" t="str">
        <f t="shared" si="123"/>
        <v xml:space="preserve">  {72,                  ITM_1,                ITM_ASSIGN,           -MNU_ASN,             ITM_1,                ITM_X,                ITM_x,                ITM_1,                ITM_1               },</v>
      </c>
    </row>
    <row r="353" spans="24:61" ht="21">
      <c r="X353" s="166" t="str">
        <f t="shared" si="114"/>
        <v>DM42</v>
      </c>
      <c r="Y353" s="148">
        <v>7</v>
      </c>
      <c r="Z353" s="148">
        <v>3</v>
      </c>
      <c r="AA353" s="151" t="str">
        <f t="shared" si="113"/>
        <v>DM42.73</v>
      </c>
      <c r="AB353" s="156">
        <v>2</v>
      </c>
      <c r="AC353" s="157" t="s">
        <v>81</v>
      </c>
      <c r="AD353" s="158" t="s">
        <v>654</v>
      </c>
      <c r="AE353" s="3"/>
      <c r="AF353" s="51" t="s">
        <v>56</v>
      </c>
      <c r="AG353" s="85" t="b">
        <f t="shared" si="124"/>
        <v>1</v>
      </c>
      <c r="AH353" s="91" t="str">
        <f t="shared" si="115"/>
        <v>y</v>
      </c>
      <c r="AI353" s="92">
        <f t="shared" si="116"/>
        <v>2</v>
      </c>
      <c r="AJ353" s="93">
        <f t="shared" si="117"/>
        <v>2</v>
      </c>
      <c r="AK353" s="6"/>
      <c r="AL353" s="8" t="str">
        <f t="shared" si="118"/>
        <v>{73</v>
      </c>
      <c r="AM353" s="29" t="str">
        <f t="shared" si="119"/>
        <v>ITM_2</v>
      </c>
      <c r="AN353" s="29" t="str">
        <f t="shared" si="120"/>
        <v>ITM_USERMODE</v>
      </c>
      <c r="AO353" s="29" t="str">
        <f t="shared" si="121"/>
        <v>MNU_ALPHAFN</v>
      </c>
      <c r="AP353" s="48" t="str">
        <f>IF(NOT(ISNA(MATCH(AM353,Lookups!E:E,))),VLOOKUP(AM353,Lookups!E:F,2,0),
IF(NOT(ISNA(MATCH(AN353,Lookups!E:E,))),VLOOKUP(AN353,Lookups!E:F,2,0),
IF(NOT(ISNA(MATCH(AO353,Lookups!E:E,))),VLOOKUP(AO353,Lookups!E:F,2,0),"ITM_NULL")))</f>
        <v>ITM_2</v>
      </c>
      <c r="AQ353" s="30" t="str">
        <f t="shared" si="128"/>
        <v>ITM_Y</v>
      </c>
      <c r="AR353" s="113" t="s">
        <v>376</v>
      </c>
      <c r="AS353" s="114" t="s">
        <v>262</v>
      </c>
      <c r="AT353" s="117" t="s">
        <v>262</v>
      </c>
      <c r="AW353" s="14" t="str">
        <f t="shared" si="125"/>
        <v>{73</v>
      </c>
      <c r="AX353" s="196" t="str" cm="1">
        <f t="array" ref="AX353">SUBSTITUTE(SUBSTITUTE(_xlfn.SWITCH(AM353,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AM353), ".lo", ),"MNU_", "-MNU_")</f>
        <v>ITM_2</v>
      </c>
      <c r="AY353" s="196" t="str" cm="1">
        <f t="array" ref="AY353">SUBSTITUTE(SUBSTITUTE(_xlfn.SWITCH(AN353,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AN353), ".lo", ),"MNU_", "-MNU_")</f>
        <v>ITM_USERMODE</v>
      </c>
      <c r="AZ353" s="196" t="str" cm="1">
        <f t="array" ref="AZ353">SUBSTITUTE(SUBSTITUTE(_xlfn.SWITCH(AO353,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AO353), ".lo", ),"MNU_", "-MNU_")</f>
        <v>-MNU_ALPHAFN</v>
      </c>
      <c r="BA353" s="215" t="str" cm="1">
        <f t="array" ref="BA353">SUBSTITUTE(SUBSTITUTE(_xlfn.SWITCH(AP353,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AP353), ".lo", ),"MNU_", "-MNU_")</f>
        <v>ITM_2</v>
      </c>
      <c r="BB353" s="196" t="str" cm="1">
        <f t="array" ref="BB353">SUBSTITUTE(SUBSTITUTE(_xlfn.SWITCH(AQ353,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AQ353), ".lo", ),"MNU_", "-MNU_")</f>
        <v>ITM_Y</v>
      </c>
      <c r="BC353" s="196" t="str" cm="1">
        <f t="array" ref="BC353">SUBSTITUTE(SUBSTITUTE(_xlfn.SWITCH(AR353,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AR353), ".lo", ),"MNU_", "-MNU_")</f>
        <v>ITM_y</v>
      </c>
      <c r="BD353" s="196" t="str" cm="1">
        <f t="array" ref="BD353">SUBSTITUTE(SUBSTITUTE(_xlfn.SWITCH(AS353,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AS353), ".lo", ),"MNU_", "-MNU_")</f>
        <v>ITM_2</v>
      </c>
      <c r="BE353" s="196" t="str" cm="1">
        <f t="array" ref="BE353">SUBSTITUTE(SUBSTITUTE(_xlfn.SWITCH(AT353,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AT353), ".lo", ),"MNU_", "-MNU_")</f>
        <v>ITM_2</v>
      </c>
      <c r="BG353" s="82"/>
      <c r="BI353" s="13" t="str">
        <f t="shared" si="123"/>
        <v xml:space="preserve">  {73,                  ITM_2,                ITM_USERMODE,         -MNU_ALPHAFN,         ITM_2,                ITM_Y,                ITM_y,                ITM_2,                ITM_2               },</v>
      </c>
    </row>
    <row r="354" spans="24:61" ht="21">
      <c r="X354" s="166" t="str">
        <f t="shared" si="114"/>
        <v>DM42</v>
      </c>
      <c r="Y354" s="148">
        <v>7</v>
      </c>
      <c r="Z354" s="148">
        <v>4</v>
      </c>
      <c r="AA354" s="151" t="str">
        <f t="shared" si="113"/>
        <v>DM42.74</v>
      </c>
      <c r="AB354" s="156">
        <v>3</v>
      </c>
      <c r="AC354" s="157" t="s">
        <v>127</v>
      </c>
      <c r="AD354" s="158" t="s">
        <v>124</v>
      </c>
      <c r="AE354" s="3"/>
      <c r="AF354" s="51" t="s">
        <v>57</v>
      </c>
      <c r="AG354" s="85" t="b">
        <f t="shared" si="124"/>
        <v>1</v>
      </c>
      <c r="AH354" s="91" t="str">
        <f t="shared" si="115"/>
        <v>z</v>
      </c>
      <c r="AI354" s="92">
        <f t="shared" si="116"/>
        <v>3</v>
      </c>
      <c r="AJ354" s="93">
        <f t="shared" si="117"/>
        <v>3</v>
      </c>
      <c r="AK354" s="6"/>
      <c r="AL354" s="8" t="str">
        <f t="shared" si="118"/>
        <v>{74</v>
      </c>
      <c r="AM354" s="29" t="str">
        <f t="shared" si="119"/>
        <v>ITM_3</v>
      </c>
      <c r="AN354" s="29" t="str">
        <f t="shared" si="120"/>
        <v>MNU_PFN</v>
      </c>
      <c r="AO354" s="29" t="str">
        <f t="shared" si="121"/>
        <v>MNU_LOOP</v>
      </c>
      <c r="AP354" s="48" t="str">
        <f>IF(NOT(ISNA(MATCH(AM354,Lookups!E:E,))),VLOOKUP(AM354,Lookups!E:F,2,0),
IF(NOT(ISNA(MATCH(AN354,Lookups!E:E,))),VLOOKUP(AN354,Lookups!E:F,2,0),
IF(NOT(ISNA(MATCH(AO354,Lookups!E:E,))),VLOOKUP(AO354,Lookups!E:F,2,0),"ITM_NULL")))</f>
        <v>ITM_3</v>
      </c>
      <c r="AQ354" s="30" t="str">
        <f t="shared" si="128"/>
        <v>ITM_Z</v>
      </c>
      <c r="AR354" s="113" t="s">
        <v>377</v>
      </c>
      <c r="AS354" s="114" t="s">
        <v>265</v>
      </c>
      <c r="AT354" s="117" t="s">
        <v>265</v>
      </c>
      <c r="AW354" s="14" t="str">
        <f t="shared" si="125"/>
        <v>{74</v>
      </c>
      <c r="AX354" s="196" t="str" cm="1">
        <f t="array" ref="AX354">SUBSTITUTE(SUBSTITUTE(_xlfn.SWITCH(AM354,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AM354), ".lo", ),"MNU_", "-MNU_")</f>
        <v>ITM_3</v>
      </c>
      <c r="AY354" s="196" t="str" cm="1">
        <f t="array" ref="AY354">SUBSTITUTE(SUBSTITUTE(_xlfn.SWITCH(AN354,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AN354), ".lo", ),"MNU_", "-MNU_")</f>
        <v>-MNU_PFN</v>
      </c>
      <c r="AZ354" s="196" t="str" cm="1">
        <f t="array" ref="AZ354">SUBSTITUTE(SUBSTITUTE(_xlfn.SWITCH(AO354,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AO354), ".lo", ),"MNU_", "-MNU_")</f>
        <v>-MNU_LOOP</v>
      </c>
      <c r="BA354" s="215" t="str" cm="1">
        <f t="array" ref="BA354">SUBSTITUTE(SUBSTITUTE(_xlfn.SWITCH(AP354,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AP354), ".lo", ),"MNU_", "-MNU_")</f>
        <v>ITM_3</v>
      </c>
      <c r="BB354" s="196" t="str" cm="1">
        <f t="array" ref="BB354">SUBSTITUTE(SUBSTITUTE(_xlfn.SWITCH(AQ354,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AQ354), ".lo", ),"MNU_", "-MNU_")</f>
        <v>ITM_Z</v>
      </c>
      <c r="BC354" s="196" t="str" cm="1">
        <f t="array" ref="BC354">SUBSTITUTE(SUBSTITUTE(_xlfn.SWITCH(AR354,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AR354), ".lo", ),"MNU_", "-MNU_")</f>
        <v>ITM_z</v>
      </c>
      <c r="BD354" s="196" t="str" cm="1">
        <f t="array" ref="BD354">SUBSTITUTE(SUBSTITUTE(_xlfn.SWITCH(AS354,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AS354), ".lo", ),"MNU_", "-MNU_")</f>
        <v>ITM_3</v>
      </c>
      <c r="BE354" s="196" t="str" cm="1">
        <f t="array" ref="BE354">SUBSTITUTE(SUBSTITUTE(_xlfn.SWITCH(AT354,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AT354), ".lo", ),"MNU_", "-MNU_")</f>
        <v>ITM_3</v>
      </c>
      <c r="BG354" s="82"/>
      <c r="BI354" s="13" t="str">
        <f t="shared" si="123"/>
        <v xml:space="preserve">  {74,                  ITM_3,                -MNU_PFN,             -MNU_LOOP,            ITM_3,                ITM_Z,                ITM_z,                ITM_3,                ITM_3               },</v>
      </c>
    </row>
    <row r="355" spans="24:61" ht="21">
      <c r="X355" s="166" t="str">
        <f t="shared" si="114"/>
        <v>DM42</v>
      </c>
      <c r="Y355" s="148">
        <v>7</v>
      </c>
      <c r="Z355" s="148">
        <v>5</v>
      </c>
      <c r="AA355" s="151" t="str">
        <f t="shared" si="113"/>
        <v>DM42.75</v>
      </c>
      <c r="AB355" s="156" t="s">
        <v>96</v>
      </c>
      <c r="AC355" s="157" t="s">
        <v>331</v>
      </c>
      <c r="AD355" s="158" t="s">
        <v>128</v>
      </c>
      <c r="AE355" s="3"/>
      <c r="AF355" s="51" t="s">
        <v>58</v>
      </c>
      <c r="AG355" s="85" t="b">
        <f t="shared" si="124"/>
        <v>0</v>
      </c>
      <c r="AH355" s="91" t="str">
        <f t="shared" si="115"/>
        <v>-</v>
      </c>
      <c r="AI355" s="92" t="str">
        <f t="shared" si="116"/>
        <v>-</v>
      </c>
      <c r="AJ355" s="93" t="str">
        <f t="shared" si="117"/>
        <v>-</v>
      </c>
      <c r="AK355" s="6"/>
      <c r="AL355" s="8" t="str">
        <f t="shared" si="118"/>
        <v>{75</v>
      </c>
      <c r="AM355" s="29" t="str">
        <f t="shared" si="119"/>
        <v>ITM_SUB</v>
      </c>
      <c r="AN355" s="29" t="str">
        <f t="shared" si="120"/>
        <v>MNU_PRINT</v>
      </c>
      <c r="AO355" s="29" t="str">
        <f t="shared" si="121"/>
        <v>MNU_IO</v>
      </c>
      <c r="AP355" s="48" t="str">
        <f>IF(NOT(ISNA(MATCH(AM355,Lookups!E:E,))),VLOOKUP(AM355,Lookups!E:F,2,0),
IF(NOT(ISNA(MATCH(AN355,Lookups!E:E,))),VLOOKUP(AN355,Lookups!E:F,2,0),
IF(NOT(ISNA(MATCH(AO355,Lookups!E:E,))),VLOOKUP(AO355,Lookups!E:F,2,0),"ITM_NULL")))</f>
        <v>ITM_MINUS</v>
      </c>
      <c r="AQ355" s="30" t="str">
        <f t="shared" si="128"/>
        <v>ITM_UNDERSCORE</v>
      </c>
      <c r="AR355" s="120" t="s">
        <v>268</v>
      </c>
      <c r="AS355" s="114" t="s">
        <v>268</v>
      </c>
      <c r="AT355" s="117" t="s">
        <v>267</v>
      </c>
      <c r="AW355" s="14" t="str">
        <f t="shared" si="125"/>
        <v>{75</v>
      </c>
      <c r="AX355" s="196" t="str" cm="1">
        <f t="array" ref="AX355">SUBSTITUTE(SUBSTITUTE(_xlfn.SWITCH(AM355,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AM355), ".lo", ),"MNU_", "-MNU_")</f>
        <v>ITM_SUB</v>
      </c>
      <c r="AY355" s="196" t="str" cm="1">
        <f t="array" ref="AY355">SUBSTITUTE(SUBSTITUTE(_xlfn.SWITCH(AN355,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AN355), ".lo", ),"MNU_", "-MNU_")</f>
        <v>-MNU_PRINT</v>
      </c>
      <c r="AZ355" s="196" t="str" cm="1">
        <f t="array" ref="AZ355">SUBSTITUTE(SUBSTITUTE(_xlfn.SWITCH(AO355,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AO355), ".lo", ),"MNU_", "-MNU_")</f>
        <v>-MNU_IO</v>
      </c>
      <c r="BA355" s="215" t="str" cm="1">
        <f t="array" ref="BA355">SUBSTITUTE(SUBSTITUTE(_xlfn.SWITCH(AP355,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AP355), ".lo", ),"MNU_", "-MNU_")</f>
        <v>ITM_MINUS</v>
      </c>
      <c r="BB355" s="196" t="str" cm="1">
        <f t="array" ref="BB355">SUBSTITUTE(SUBSTITUTE(_xlfn.SWITCH(AQ355,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AQ355), ".lo", ),"MNU_", "-MNU_")</f>
        <v>ITM_UNDERSCORE</v>
      </c>
      <c r="BC355" s="196" t="str" cm="1">
        <f t="array" ref="BC355">SUBSTITUTE(SUBSTITUTE(_xlfn.SWITCH(AR355,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AR355), ".lo", ),"MNU_", "-MNU_")</f>
        <v>ITM_MINUS</v>
      </c>
      <c r="BD355" s="196" t="str" cm="1">
        <f t="array" ref="BD355">SUBSTITUTE(SUBSTITUTE(_xlfn.SWITCH(AS355,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AS355), ".lo", ),"MNU_", "-MNU_")</f>
        <v>ITM_MINUS</v>
      </c>
      <c r="BE355" s="196" t="str" cm="1">
        <f t="array" ref="BE355">SUBSTITUTE(SUBSTITUTE(_xlfn.SWITCH(AT355,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AT355), ".lo", ),"MNU_", "-MNU_")</f>
        <v>ITM_SUB</v>
      </c>
      <c r="BG355" s="82"/>
      <c r="BI355" s="13" t="str">
        <f t="shared" si="123"/>
        <v xml:space="preserve">  {75,                  ITM_SUB,              -MNU_PRINT,           -MNU_IO,              ITM_MINUS,            ITM_UNDERSCORE,       ITM_MINUS,            ITM_MINUS,            ITM_SUB             },</v>
      </c>
    </row>
    <row r="356" spans="24:61" ht="21">
      <c r="X356" s="166" t="str">
        <f t="shared" si="114"/>
        <v>DM42</v>
      </c>
      <c r="Y356" s="145">
        <v>8</v>
      </c>
      <c r="Z356" s="145">
        <v>1</v>
      </c>
      <c r="AA356" s="151" t="str">
        <f t="shared" si="113"/>
        <v>DM42.81</v>
      </c>
      <c r="AB356" s="156" t="s">
        <v>21</v>
      </c>
      <c r="AC356" s="157" t="s">
        <v>82</v>
      </c>
      <c r="AD356" s="158" t="s">
        <v>320</v>
      </c>
      <c r="AE356" s="3"/>
      <c r="AF356" s="51" t="s">
        <v>21</v>
      </c>
      <c r="AG356" s="85" t="b">
        <f t="shared" si="124"/>
        <v>0</v>
      </c>
      <c r="AH356" s="91" t="str">
        <f t="shared" si="115"/>
        <v>OFF</v>
      </c>
      <c r="AI356" s="92" t="str">
        <f t="shared" si="116"/>
        <v>SNAP</v>
      </c>
      <c r="AJ356" s="93" t="str">
        <f t="shared" si="117"/>
        <v>EXIT</v>
      </c>
      <c r="AK356" s="6"/>
      <c r="AL356" s="8" t="str">
        <f t="shared" si="118"/>
        <v>{81</v>
      </c>
      <c r="AM356" s="29" t="str">
        <f t="shared" si="119"/>
        <v>ITM_EXIT1</v>
      </c>
      <c r="AN356" s="29" t="str">
        <f t="shared" si="120"/>
        <v>ITM_OFF</v>
      </c>
      <c r="AO356" s="29" t="str">
        <f t="shared" si="121"/>
        <v>ITM_SNAP</v>
      </c>
      <c r="AP356" s="48" t="str">
        <f>IF(NOT(ISNA(MATCH(AM356,Lookups!E:E,))),VLOOKUP(AM356,Lookups!E:F,2,0),
IF(NOT(ISNA(MATCH(AN356,Lookups!E:E,))),VLOOKUP(AN356,Lookups!E:F,2,0),
IF(NOT(ISNA(MATCH(AO356,Lookups!E:E,))),VLOOKUP(AO356,Lookups!E:F,2,0),"ITM_NULL")))</f>
        <v>ITM_EXIT1</v>
      </c>
      <c r="AQ356" s="30" t="str">
        <f t="shared" si="128"/>
        <v>ITM_EXIT1</v>
      </c>
      <c r="AR356" s="119" t="s">
        <v>271</v>
      </c>
      <c r="AS356" s="114" t="s">
        <v>335</v>
      </c>
      <c r="AT356" s="117" t="s">
        <v>270</v>
      </c>
      <c r="AW356" s="14" t="str">
        <f t="shared" si="125"/>
        <v>{81</v>
      </c>
      <c r="AX356" s="196" t="str" cm="1">
        <f t="array" ref="AX356">SUBSTITUTE(SUBSTITUTE(_xlfn.SWITCH(AM356,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AM356), ".lo", ),"MNU_", "-MNU_")</f>
        <v>ITM_EXIT1</v>
      </c>
      <c r="AY356" s="196" t="str" cm="1">
        <f t="array" ref="AY356">SUBSTITUTE(SUBSTITUTE(_xlfn.SWITCH(AN356,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AN356), ".lo", ),"MNU_", "-MNU_")</f>
        <v>ITM_OFF</v>
      </c>
      <c r="AZ356" s="196" t="str" cm="1">
        <f t="array" ref="AZ356">SUBSTITUTE(SUBSTITUTE(_xlfn.SWITCH(AO356,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AO356), ".lo", ),"MNU_", "-MNU_")</f>
        <v>ITM_SNAP</v>
      </c>
      <c r="BA356" s="215" t="str" cm="1">
        <f t="array" ref="BA356">SUBSTITUTE(SUBSTITUTE(_xlfn.SWITCH(AP356,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AP356), ".lo", ),"MNU_", "-MNU_")</f>
        <v>ITM_EXIT1</v>
      </c>
      <c r="BB356" s="196" t="str" cm="1">
        <f t="array" ref="BB356">SUBSTITUTE(SUBSTITUTE(_xlfn.SWITCH(AQ356,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AQ356), ".lo", ),"MNU_", "-MNU_")</f>
        <v>ITM_EXIT1</v>
      </c>
      <c r="BC356" s="196" t="str" cm="1">
        <f t="array" ref="BC356">SUBSTITUTE(SUBSTITUTE(_xlfn.SWITCH(AR356,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AR356), ".lo", ),"MNU_", "-MNU_")</f>
        <v>ITM_OFF</v>
      </c>
      <c r="BD356" s="196" t="str" cm="1">
        <f t="array" ref="BD356">SUBSTITUTE(SUBSTITUTE(_xlfn.SWITCH(AS356,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AS356), ".lo", ),"MNU_", "-MNU_")</f>
        <v>ITM_SNAP</v>
      </c>
      <c r="BE356" s="196" t="str" cm="1">
        <f t="array" ref="BE356">SUBSTITUTE(SUBSTITUTE(_xlfn.SWITCH(AT356,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AT356), ".lo", ),"MNU_", "-MNU_")</f>
        <v>ITM_EXIT1</v>
      </c>
      <c r="BG356" s="82"/>
      <c r="BI356" s="13" t="str">
        <f t="shared" si="123"/>
        <v xml:space="preserve">  {81,                  ITM_EXIT1,            ITM_OFF,              ITM_SNAP,             ITM_EXIT1,            ITM_EXIT1,            ITM_OFF,              ITM_SNAP,             ITM_EXIT1           },</v>
      </c>
    </row>
    <row r="357" spans="24:61" ht="21">
      <c r="X357" s="166" t="str">
        <f t="shared" si="114"/>
        <v>DM42</v>
      </c>
      <c r="Y357" s="148">
        <v>8</v>
      </c>
      <c r="Z357" s="148">
        <v>2</v>
      </c>
      <c r="AA357" s="151" t="str">
        <f t="shared" si="113"/>
        <v>DM42.82</v>
      </c>
      <c r="AB357" s="156">
        <v>0</v>
      </c>
      <c r="AC357" s="157" t="s">
        <v>466</v>
      </c>
      <c r="AD357" s="158" t="s">
        <v>85</v>
      </c>
      <c r="AE357" s="3"/>
      <c r="AF357" s="51" t="s">
        <v>17</v>
      </c>
      <c r="AG357" s="85" t="b">
        <f t="shared" si="124"/>
        <v>0</v>
      </c>
      <c r="AH357" s="91" t="str">
        <f t="shared" si="115"/>
        <v>;</v>
      </c>
      <c r="AI357" s="92">
        <f t="shared" si="116"/>
        <v>0</v>
      </c>
      <c r="AJ357" s="93">
        <f t="shared" si="117"/>
        <v>0</v>
      </c>
      <c r="AK357" s="6"/>
      <c r="AL357" s="8" t="str">
        <f t="shared" si="118"/>
        <v>{82</v>
      </c>
      <c r="AM357" s="29" t="str">
        <f t="shared" si="119"/>
        <v>ITM_0</v>
      </c>
      <c r="AN357" s="29" t="str">
        <f t="shared" si="120"/>
        <v>MNU_BLUE_C47</v>
      </c>
      <c r="AO357" s="29" t="str">
        <f t="shared" si="121"/>
        <v>ITM_TIMER</v>
      </c>
      <c r="AP357" s="48" t="str">
        <f>IF(NOT(ISNA(MATCH(AM357,Lookups!E:E,))),VLOOKUP(AM357,Lookups!E:F,2,0),
IF(NOT(ISNA(MATCH(AN357,Lookups!E:E,))),VLOOKUP(AN357,Lookups!E:F,2,0),
IF(NOT(ISNA(MATCH(AO357,Lookups!E:E,))),VLOOKUP(AO357,Lookups!E:F,2,0),"ITM_NULL")))</f>
        <v>ITM_0</v>
      </c>
      <c r="AQ357" s="30" t="str">
        <f t="shared" si="128"/>
        <v>ITM_COLON</v>
      </c>
      <c r="AR357" s="131" t="s">
        <v>461</v>
      </c>
      <c r="AS357" s="114" t="s">
        <v>273</v>
      </c>
      <c r="AT357" s="117" t="s">
        <v>273</v>
      </c>
      <c r="AW357" s="14" t="str">
        <f t="shared" si="125"/>
        <v>{82</v>
      </c>
      <c r="AX357" s="196" t="str" cm="1">
        <f t="array" ref="AX357">SUBSTITUTE(SUBSTITUTE(_xlfn.SWITCH(AM357,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AM357), ".lo", ),"MNU_", "-MNU_")</f>
        <v>ITM_0</v>
      </c>
      <c r="AY357" s="196" t="str" cm="1">
        <f t="array" ref="AY357">SUBSTITUTE(SUBSTITUTE(_xlfn.SWITCH(AN357,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AN357), ".lo", ),"MNU_", "-MNU_")</f>
        <v>-MNU_BLUE_C47</v>
      </c>
      <c r="AZ357" s="196" t="str" cm="1">
        <f t="array" ref="AZ357">SUBSTITUTE(SUBSTITUTE(_xlfn.SWITCH(AO357,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AO357), ".lo", ),"MNU_", "-MNU_")</f>
        <v>ITM_TIMER</v>
      </c>
      <c r="BA357" s="215" t="str" cm="1">
        <f t="array" ref="BA357">SUBSTITUTE(SUBSTITUTE(_xlfn.SWITCH(AP357,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AP357), ".lo", ),"MNU_", "-MNU_")</f>
        <v>ITM_0</v>
      </c>
      <c r="BB357" s="196" t="str" cm="1">
        <f t="array" ref="BB357">SUBSTITUTE(SUBSTITUTE(_xlfn.SWITCH(AQ357,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AQ357), ".lo", ),"MNU_", "-MNU_")</f>
        <v>ITM_COLON</v>
      </c>
      <c r="BC357" s="196" t="str" cm="1">
        <f t="array" ref="BC357">SUBSTITUTE(SUBSTITUTE(_xlfn.SWITCH(AR357,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AR357), ".lo", ),"MNU_", "-MNU_")</f>
        <v>ITM_0</v>
      </c>
      <c r="BD357" s="196" t="str" cm="1">
        <f t="array" ref="BD357">SUBSTITUTE(SUBSTITUTE(_xlfn.SWITCH(AS357,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AS357), ".lo", ),"MNU_", "-MNU_")</f>
        <v>ITM_0</v>
      </c>
      <c r="BE357" s="196" t="str" cm="1">
        <f t="array" ref="BE357">SUBSTITUTE(SUBSTITUTE(_xlfn.SWITCH(AT357,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AT357), ".lo", ),"MNU_", "-MNU_")</f>
        <v>ITM_0</v>
      </c>
      <c r="BG357" s="82"/>
      <c r="BI357" s="13" t="str">
        <f t="shared" si="123"/>
        <v xml:space="preserve">  {82,                  ITM_0,                -MNU_BLUE_C47,        ITM_TIMER,            ITM_0,                ITM_COLON,            ITM_0,                ITM_0,                ITM_0               },</v>
      </c>
    </row>
    <row r="358" spans="24:61" ht="21">
      <c r="X358" s="166" t="str">
        <f t="shared" si="114"/>
        <v>DM42</v>
      </c>
      <c r="Y358" s="148">
        <v>8</v>
      </c>
      <c r="Z358" s="148">
        <v>3</v>
      </c>
      <c r="AA358" s="151" t="str">
        <f t="shared" si="113"/>
        <v>DM42.83</v>
      </c>
      <c r="AB358" s="156" t="s">
        <v>658</v>
      </c>
      <c r="AC358" s="157" t="s">
        <v>86</v>
      </c>
      <c r="AD358" s="158" t="s">
        <v>126</v>
      </c>
      <c r="AE358" s="3"/>
      <c r="AF358" s="51" t="s">
        <v>59</v>
      </c>
      <c r="AG358" s="85" t="b">
        <f t="shared" si="124"/>
        <v>0</v>
      </c>
      <c r="AH358" s="91" t="str">
        <f t="shared" si="115"/>
        <v>.</v>
      </c>
      <c r="AI358" s="92" t="str">
        <f t="shared" si="116"/>
        <v>.</v>
      </c>
      <c r="AJ358" s="93" t="str">
        <f t="shared" si="117"/>
        <v>.</v>
      </c>
      <c r="AK358" s="6"/>
      <c r="AL358" s="8" t="str">
        <f t="shared" si="118"/>
        <v>{83</v>
      </c>
      <c r="AM358" s="29" t="str">
        <f t="shared" si="119"/>
        <v>DOCU_ITM_RADIX</v>
      </c>
      <c r="AN358" s="29" t="str">
        <f t="shared" si="120"/>
        <v>ITM_SHOW</v>
      </c>
      <c r="AO358" s="29" t="str">
        <f t="shared" si="121"/>
        <v>MNU_INFO</v>
      </c>
      <c r="AP358" s="48" t="str">
        <f>IF(NOT(ISNA(MATCH(AM358,Lookups!E:E,))),VLOOKUP(AM358,Lookups!E:F,2,0),
IF(NOT(ISNA(MATCH(AN358,Lookups!E:E,))),VLOOKUP(AN358,Lookups!E:F,2,0),
IF(NOT(ISNA(MATCH(AO358,Lookups!E:E,))),VLOOKUP(AO358,Lookups!E:F,2,0),"ITM_NULL")))</f>
        <v>ITM_PERIOD</v>
      </c>
      <c r="AQ358" s="30" t="str">
        <f t="shared" si="128"/>
        <v>ITM_COMMA</v>
      </c>
      <c r="AR358" s="120" t="s">
        <v>277</v>
      </c>
      <c r="AS358" s="114" t="s">
        <v>277</v>
      </c>
      <c r="AT358" s="117" t="s">
        <v>277</v>
      </c>
      <c r="AW358" s="14" t="str">
        <f t="shared" si="125"/>
        <v>{83</v>
      </c>
      <c r="AX358" s="196" t="str" cm="1">
        <f t="array" ref="AX358">SUBSTITUTE(SUBSTITUTE(_xlfn.SWITCH(AM358,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AM358), ".lo", ),"MNU_", "-MNU_")</f>
        <v>ITM_PERIOD</v>
      </c>
      <c r="AY358" s="196" t="str" cm="1">
        <f t="array" ref="AY358">SUBSTITUTE(SUBSTITUTE(_xlfn.SWITCH(AN358,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AN358), ".lo", ),"MNU_", "-MNU_")</f>
        <v>ITM_SHOW</v>
      </c>
      <c r="AZ358" s="196" t="str" cm="1">
        <f t="array" ref="AZ358">SUBSTITUTE(SUBSTITUTE(_xlfn.SWITCH(AO358,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AO358), ".lo", ),"MNU_", "-MNU_")</f>
        <v>-MNU_INFO</v>
      </c>
      <c r="BA358" s="215" t="str" cm="1">
        <f t="array" ref="BA358">SUBSTITUTE(SUBSTITUTE(_xlfn.SWITCH(AP358,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AP358), ".lo", ),"MNU_", "-MNU_")</f>
        <v>ITM_PERIOD</v>
      </c>
      <c r="BB358" s="196" t="str" cm="1">
        <f t="array" ref="BB358">SUBSTITUTE(SUBSTITUTE(_xlfn.SWITCH(AQ358,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AQ358), ".lo", ),"MNU_", "-MNU_")</f>
        <v>ITM_COMMA</v>
      </c>
      <c r="BC358" s="196" t="str" cm="1">
        <f t="array" ref="BC358">SUBSTITUTE(SUBSTITUTE(_xlfn.SWITCH(AR358,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AR358), ".lo", ),"MNU_", "-MNU_")</f>
        <v>ITM_PERIOD</v>
      </c>
      <c r="BD358" s="196" t="str" cm="1">
        <f t="array" ref="BD358">SUBSTITUTE(SUBSTITUTE(_xlfn.SWITCH(AS358,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AS358), ".lo", ),"MNU_", "-MNU_")</f>
        <v>ITM_PERIOD</v>
      </c>
      <c r="BE358" s="196" t="str" cm="1">
        <f t="array" ref="BE358">SUBSTITUTE(SUBSTITUTE(_xlfn.SWITCH(AT358,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AT358), ".lo", ),"MNU_", "-MNU_")</f>
        <v>ITM_PERIOD</v>
      </c>
      <c r="BG358" s="82"/>
      <c r="BI358" s="13" t="str">
        <f t="shared" si="123"/>
        <v xml:space="preserve">  {83,                  ITM_PERIOD,           ITM_SHOW,             -MNU_INFO,            ITM_PERIOD,           ITM_COMMA,            ITM_PERIOD,           ITM_PERIOD,           ITM_PERIOD          },</v>
      </c>
    </row>
    <row r="359" spans="24:61" ht="21">
      <c r="X359" s="166" t="str">
        <f t="shared" si="114"/>
        <v>DM42</v>
      </c>
      <c r="Y359" s="148">
        <v>8</v>
      </c>
      <c r="Z359" s="148">
        <v>4</v>
      </c>
      <c r="AA359" s="151" t="str">
        <f t="shared" si="113"/>
        <v>DM42.84</v>
      </c>
      <c r="AB359" s="156" t="s">
        <v>23</v>
      </c>
      <c r="AC359" s="157" t="s">
        <v>87</v>
      </c>
      <c r="AD359" s="158" t="s">
        <v>125</v>
      </c>
      <c r="AE359" s="3"/>
      <c r="AF359" s="55" t="s">
        <v>291</v>
      </c>
      <c r="AG359" s="85" t="b">
        <f t="shared" si="124"/>
        <v>0</v>
      </c>
      <c r="AH359" s="91" t="str">
        <f t="shared" si="115"/>
        <v>/</v>
      </c>
      <c r="AI359" s="92" t="str">
        <f t="shared" si="116"/>
        <v>/</v>
      </c>
      <c r="AJ359" s="93" t="str">
        <f t="shared" si="117"/>
        <v xml:space="preserve"> </v>
      </c>
      <c r="AK359" s="6"/>
      <c r="AL359" s="8" t="str">
        <f t="shared" si="118"/>
        <v>{84</v>
      </c>
      <c r="AM359" s="29" t="str">
        <f t="shared" si="119"/>
        <v>ITM_RS</v>
      </c>
      <c r="AN359" s="29" t="str">
        <f t="shared" si="120"/>
        <v>ITM_PR</v>
      </c>
      <c r="AO359" s="29" t="str">
        <f t="shared" si="121"/>
        <v>MNU_TEST</v>
      </c>
      <c r="AP359" s="48" t="str">
        <f>IF(NOT(ISNA(MATCH(AM359,Lookups!E:E,))),VLOOKUP(AM359,Lookups!E:F,2,0),
IF(NOT(ISNA(MATCH(AN359,Lookups!E:E,))),VLOOKUP(AN359,Lookups!E:F,2,0),
IF(NOT(ISNA(MATCH(AO359,Lookups!E:E,))),VLOOKUP(AO359,Lookups!E:F,2,0),"ITM_NULL")))</f>
        <v>ITM_NULL</v>
      </c>
      <c r="AQ359" s="30" t="str">
        <f t="shared" si="128"/>
        <v>ITM_QUESTION_MARK</v>
      </c>
      <c r="AR359" s="120" t="s">
        <v>283</v>
      </c>
      <c r="AS359" s="121" t="s">
        <v>283</v>
      </c>
      <c r="AT359" s="116" t="s">
        <v>147</v>
      </c>
      <c r="AW359" s="14" t="str">
        <f t="shared" si="125"/>
        <v>{84</v>
      </c>
      <c r="AX359" s="196" t="str" cm="1">
        <f t="array" ref="AX359">SUBSTITUTE(SUBSTITUTE(_xlfn.SWITCH(AM359,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AM359), ".lo", ),"MNU_", "-MNU_")</f>
        <v>ITM_RS</v>
      </c>
      <c r="AY359" s="196" t="str" cm="1">
        <f t="array" ref="AY359">SUBSTITUTE(SUBSTITUTE(_xlfn.SWITCH(AN359,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AN359), ".lo", ),"MNU_", "-MNU_")</f>
        <v>ITM_PR</v>
      </c>
      <c r="AZ359" s="196" t="str" cm="1">
        <f t="array" ref="AZ359">SUBSTITUTE(SUBSTITUTE(_xlfn.SWITCH(AO359,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AO359), ".lo", ),"MNU_", "-MNU_")</f>
        <v>-MNU_TEST</v>
      </c>
      <c r="BA359" s="215" t="str" cm="1">
        <f t="array" ref="BA359">SUBSTITUTE(SUBSTITUTE(_xlfn.SWITCH(AP359,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AP359), ".lo", ),"MNU_", "-MNU_")</f>
        <v>ITM_NULL</v>
      </c>
      <c r="BB359" s="196" t="str" cm="1">
        <f t="array" ref="BB359">SUBSTITUTE(SUBSTITUTE(_xlfn.SWITCH(AQ359,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AQ359), ".lo", ),"MNU_", "-MNU_")</f>
        <v>ITM_QUESTION_MARK</v>
      </c>
      <c r="BC359" s="196" t="str" cm="1">
        <f t="array" ref="BC359">SUBSTITUTE(SUBSTITUTE(_xlfn.SWITCH(AR359,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AR359), ".lo", ),"MNU_", "-MNU_")</f>
        <v>ITM_SLASH</v>
      </c>
      <c r="BD359" s="196" t="str" cm="1">
        <f t="array" ref="BD359">SUBSTITUTE(SUBSTITUTE(_xlfn.SWITCH(AS359,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AS359), ".lo", ),"MNU_", "-MNU_")</f>
        <v>ITM_SLASH</v>
      </c>
      <c r="BE359" s="196" t="str" cm="1">
        <f t="array" ref="BE359">SUBSTITUTE(SUBSTITUTE(_xlfn.SWITCH(AT359,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AT359), ".lo", ),"MNU_", "-MNU_")</f>
        <v>ITM_NULL</v>
      </c>
      <c r="BG359" s="82"/>
      <c r="BI359" s="13" t="str">
        <f t="shared" si="123"/>
        <v xml:space="preserve">  {84,                  ITM_RS,               ITM_PR,               -MNU_TEST,            ITM_NULL,             ITM_QUESTION_MARK,    ITM_SLASH,            ITM_SLASH,            ITM_NULL            },</v>
      </c>
    </row>
    <row r="360" spans="24:61" ht="22" thickBot="1">
      <c r="X360" s="166" t="str">
        <f t="shared" si="114"/>
        <v>DM42</v>
      </c>
      <c r="Y360" s="148">
        <v>8</v>
      </c>
      <c r="Z360" s="148">
        <v>5</v>
      </c>
      <c r="AA360" s="151" t="str">
        <f t="shared" si="113"/>
        <v>DM42.85</v>
      </c>
      <c r="AB360" s="161" t="s">
        <v>1</v>
      </c>
      <c r="AC360" s="162" t="s">
        <v>114</v>
      </c>
      <c r="AD360" s="163" t="s">
        <v>116</v>
      </c>
      <c r="AE360" s="164"/>
      <c r="AF360" s="52" t="s">
        <v>60</v>
      </c>
      <c r="AG360" s="85" t="b">
        <f t="shared" si="124"/>
        <v>0</v>
      </c>
      <c r="AH360" s="94" t="str">
        <f t="shared" si="115"/>
        <v>+</v>
      </c>
      <c r="AI360" s="95" t="str">
        <f t="shared" si="116"/>
        <v>+</v>
      </c>
      <c r="AJ360" s="96" t="str">
        <f t="shared" si="117"/>
        <v>+</v>
      </c>
      <c r="AK360" s="6"/>
      <c r="AL360" s="8" t="str">
        <f t="shared" si="118"/>
        <v>{85</v>
      </c>
      <c r="AM360" s="29" t="str">
        <f t="shared" si="119"/>
        <v>ITM_ADD</v>
      </c>
      <c r="AN360" s="29" t="str">
        <f t="shared" si="120"/>
        <v>MNU_CATALOG</v>
      </c>
      <c r="AO360" s="29" t="str">
        <f t="shared" si="121"/>
        <v>MNU_CONST</v>
      </c>
      <c r="AP360" s="48" t="str">
        <f>IF(NOT(ISNA(MATCH(AM360,Lookups!E:E,))),VLOOKUP(AM360,Lookups!E:F,2,0),
IF(NOT(ISNA(MATCH(AN360,Lookups!E:E,))),VLOOKUP(AN360,Lookups!E:F,2,0),
IF(NOT(ISNA(MATCH(AO360,Lookups!E:E,))),VLOOKUP(AO360,Lookups!E:F,2,0),"ITM_NULL")))</f>
        <v>ITM_PLUS</v>
      </c>
      <c r="AQ360" s="30" t="str">
        <f t="shared" si="128"/>
        <v>ITM_SPACE</v>
      </c>
      <c r="AR360" s="122" t="s">
        <v>285</v>
      </c>
      <c r="AS360" s="123" t="s">
        <v>285</v>
      </c>
      <c r="AT360" s="124" t="s">
        <v>284</v>
      </c>
      <c r="AW360" s="14" t="str">
        <f t="shared" si="125"/>
        <v>{85</v>
      </c>
      <c r="AX360" s="196" t="str" cm="1">
        <f t="array" ref="AX360">SUBSTITUTE(SUBSTITUTE(_xlfn.SWITCH(AM360,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AM360), ".lo", ),"MNU_", "-MNU_")</f>
        <v>ITM_ADD</v>
      </c>
      <c r="AY360" s="196" t="str" cm="1">
        <f t="array" ref="AY360">SUBSTITUTE(SUBSTITUTE(_xlfn.SWITCH(AN360,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AN360), ".lo", ),"MNU_", "-MNU_")</f>
        <v>-MNU_CATALOG</v>
      </c>
      <c r="AZ360" s="196" t="str" cm="1">
        <f t="array" ref="AZ360">SUBSTITUTE(SUBSTITUTE(_xlfn.SWITCH(AO360,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AO360), ".lo", ),"MNU_", "-MNU_")</f>
        <v>-MNU_CONST</v>
      </c>
      <c r="BA360" s="215" t="str" cm="1">
        <f t="array" ref="BA360">SUBSTITUTE(SUBSTITUTE(_xlfn.SWITCH(AP360,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AP360), ".lo", ),"MNU_", "-MNU_")</f>
        <v>ITM_PLUS</v>
      </c>
      <c r="BB360" s="196" t="str" cm="1">
        <f t="array" ref="BB360">SUBSTITUTE(SUBSTITUTE(_xlfn.SWITCH(AQ360,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AQ360), ".lo", ),"MNU_", "-MNU_")</f>
        <v>ITM_SPACE</v>
      </c>
      <c r="BC360" s="196" t="str" cm="1">
        <f t="array" ref="BC360">SUBSTITUTE(SUBSTITUTE(_xlfn.SWITCH(AR360,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AR360), ".lo", ),"MNU_", "-MNU_")</f>
        <v>ITM_PLUS</v>
      </c>
      <c r="BD360" s="196" t="str" cm="1">
        <f t="array" ref="BD360">SUBSTITUTE(SUBSTITUTE(_xlfn.SWITCH(AS360,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AS360), ".lo", ),"MNU_", "-MNU_")</f>
        <v>ITM_PLUS</v>
      </c>
      <c r="BE360" s="196" t="str" cm="1">
        <f t="array" ref="BE360">SUBSTITUTE(SUBSTITUTE(_xlfn.SWITCH(AT360, "ITM_T_HOME", "ITM_UP1", "ITM_T_END", "ITM_DOWN1", "DOCU_CHR_sub", "ITM_DOWN_ARROW", "DOCU_CHR_super", "ITM_UP_ARROW", "DOCU_ITM_AIM_TAM", "ITM_alpha", "DOCU_CHR_caseFLIP", "ITM_NULL", "DOCU_CHR_numSET", "ITM_NULL", "DOCU_ITM_RADIX", "ITM_PERIOD",  "ITM_SEMICOLON", "ITM_0", AT360), ".lo", ),"MNU_", "-MNU_")</f>
        <v>ITM_ADD</v>
      </c>
      <c r="BG360" s="82"/>
      <c r="BI360" s="80" t="str">
        <f>"  "&amp;AW360&amp;", "&amp;REPT(" ",$BH$54-LEN(AW360))&amp;
AX360&amp;", "&amp;REPT(" ",$BH$54-LEN(AX360))&amp;
AY360&amp;", "&amp;REPT(" ",$BH$54-LEN(AY360))&amp;
AZ360&amp;", "&amp;REPT(" ",$BH$54-LEN(AZ360))&amp;
BA360&amp;", "&amp;REPT(" ",$BH$54-LEN(BA360))&amp;
BB360&amp;", "&amp;REPT(" ",$BH$54-LEN(BB360))&amp;
BC360&amp;", "&amp;REPT(" ",$BH$54-LEN(BC360))&amp;
BD360&amp;", "&amp;REPT(" ",$BH$54-LEN(BD360))&amp;
BE360&amp;REPT(" ",$BH$54-LEN(BE360))&amp;
"}"</f>
        <v xml:space="preserve">  {85,                  ITM_ADD,              -MNU_CATALOG,         -MNU_CONST,           ITM_PLUS,             ITM_SPACE,            ITM_PLUS,             ITM_PLUS,             ITM_ADD             }</v>
      </c>
    </row>
    <row r="361" spans="24:61" ht="21">
      <c r="Y361" s="1"/>
      <c r="Z361" s="1"/>
      <c r="AK361" s="6"/>
      <c r="AL361" s="150"/>
      <c r="AM361" s="31"/>
      <c r="AN361" s="31"/>
      <c r="AO361" s="31"/>
      <c r="AP361" s="49"/>
      <c r="AQ361" s="31"/>
      <c r="AR361" s="109"/>
      <c r="AS361" s="109"/>
      <c r="AT361" s="109"/>
      <c r="BG361" s="82"/>
      <c r="BI361" s="16" t="s">
        <v>519</v>
      </c>
    </row>
    <row r="362" spans="24:61">
      <c r="BG362" s="82"/>
      <c r="BI362" s="13" t="s">
        <v>299</v>
      </c>
    </row>
    <row r="363" spans="24:61">
      <c r="BI363" s="13"/>
    </row>
    <row r="364" spans="24:61">
      <c r="BI364" s="13"/>
    </row>
    <row r="365" spans="24:61">
      <c r="BI365" s="13"/>
    </row>
    <row r="366" spans="24:61">
      <c r="BI366" s="13"/>
    </row>
    <row r="367" spans="24:61">
      <c r="BI367" s="13"/>
    </row>
    <row r="368" spans="24:61">
      <c r="BI368" s="13"/>
    </row>
    <row r="369" spans="61:61">
      <c r="BI369" s="13"/>
    </row>
    <row r="370" spans="61:61">
      <c r="BI370" s="13"/>
    </row>
    <row r="371" spans="61:61">
      <c r="BI371" s="13"/>
    </row>
    <row r="372" spans="61:61">
      <c r="BI372" s="13"/>
    </row>
    <row r="373" spans="61:61">
      <c r="BI373" s="13"/>
    </row>
    <row r="374" spans="61:61">
      <c r="BI374" s="13"/>
    </row>
    <row r="375" spans="61:61">
      <c r="BI375" s="13"/>
    </row>
    <row r="376" spans="61:61">
      <c r="BI376" s="13"/>
    </row>
    <row r="377" spans="61:61">
      <c r="BI377" s="13"/>
    </row>
    <row r="378" spans="61:61">
      <c r="BI378" s="13"/>
    </row>
    <row r="379" spans="61:61">
      <c r="BI379" s="13"/>
    </row>
    <row r="380" spans="61:61">
      <c r="BI380" s="13"/>
    </row>
    <row r="381" spans="61:61">
      <c r="BI381" s="13"/>
    </row>
    <row r="382" spans="61:61">
      <c r="BI382" s="13"/>
    </row>
    <row r="383" spans="61:61">
      <c r="BI383" s="13"/>
    </row>
    <row r="384" spans="61:61">
      <c r="BI384" s="13"/>
    </row>
    <row r="385" spans="61:61">
      <c r="BI385" s="13"/>
    </row>
    <row r="386" spans="61:61">
      <c r="BI386" s="13"/>
    </row>
    <row r="387" spans="61:61">
      <c r="BI387" s="13"/>
    </row>
    <row r="388" spans="61:61">
      <c r="BI388" s="13"/>
    </row>
    <row r="389" spans="61:61">
      <c r="BI389" s="13"/>
    </row>
    <row r="390" spans="61:61">
      <c r="BI390" s="13"/>
    </row>
    <row r="391" spans="61:61">
      <c r="BI391" s="13"/>
    </row>
    <row r="392" spans="61:61">
      <c r="BI392" s="13"/>
    </row>
    <row r="393" spans="61:61">
      <c r="BI393" s="13"/>
    </row>
    <row r="394" spans="61:61">
      <c r="BI394" s="13"/>
    </row>
    <row r="395" spans="61:61">
      <c r="BI395" s="13"/>
    </row>
    <row r="396" spans="61:61">
      <c r="BI396" s="13"/>
    </row>
    <row r="397" spans="61:61">
      <c r="BI397" s="13"/>
    </row>
    <row r="398" spans="61:61">
      <c r="BI398" s="13"/>
    </row>
    <row r="399" spans="61:61">
      <c r="BI399" s="13"/>
    </row>
    <row r="400" spans="61:61">
      <c r="BI400" s="13"/>
    </row>
    <row r="401" spans="61:61">
      <c r="BI401" s="13"/>
    </row>
    <row r="402" spans="61:61">
      <c r="BI402" s="13"/>
    </row>
    <row r="403" spans="61:61">
      <c r="BI403" s="13"/>
    </row>
    <row r="404" spans="61:61">
      <c r="BI404" s="13"/>
    </row>
    <row r="405" spans="61:61">
      <c r="BI405" s="13"/>
    </row>
    <row r="406" spans="61:61">
      <c r="BI406" s="13"/>
    </row>
    <row r="407" spans="61:61">
      <c r="BI407" s="13"/>
    </row>
    <row r="408" spans="61:61">
      <c r="BI408" s="13"/>
    </row>
    <row r="409" spans="61:61">
      <c r="BI409" s="13"/>
    </row>
    <row r="410" spans="61:61">
      <c r="BI410" s="13"/>
    </row>
    <row r="411" spans="61:61">
      <c r="BI411" s="13"/>
    </row>
    <row r="412" spans="61:61">
      <c r="BI412" s="13"/>
    </row>
    <row r="413" spans="61:61">
      <c r="BI413" s="13"/>
    </row>
    <row r="414" spans="61:61">
      <c r="BI414" s="13"/>
    </row>
    <row r="415" spans="61:61">
      <c r="BI415" s="13"/>
    </row>
    <row r="416" spans="61:61">
      <c r="BI416" s="13"/>
    </row>
    <row r="417" spans="61:61">
      <c r="BI417" s="13"/>
    </row>
    <row r="418" spans="61:61">
      <c r="BI418" s="13"/>
    </row>
    <row r="419" spans="61:61">
      <c r="BI419" s="13"/>
    </row>
    <row r="420" spans="61:61">
      <c r="BI420" s="13"/>
    </row>
    <row r="421" spans="61:61">
      <c r="BI421" s="13"/>
    </row>
    <row r="422" spans="61:61">
      <c r="BI422" s="13"/>
    </row>
    <row r="423" spans="61:61">
      <c r="BI423" s="13"/>
    </row>
    <row r="424" spans="61:61">
      <c r="BI424" s="13"/>
    </row>
    <row r="425" spans="61:61">
      <c r="BI425" s="13"/>
    </row>
    <row r="426" spans="61:61">
      <c r="BI426" s="13"/>
    </row>
    <row r="427" spans="61:61">
      <c r="BI427" s="13"/>
    </row>
    <row r="428" spans="61:61">
      <c r="BI428" s="13"/>
    </row>
    <row r="429" spans="61:61">
      <c r="BI429" s="13"/>
    </row>
    <row r="430" spans="61:61">
      <c r="BI430" s="13"/>
    </row>
    <row r="431" spans="61:61">
      <c r="BI431" s="13"/>
    </row>
    <row r="432" spans="61:61">
      <c r="BI432" s="13"/>
    </row>
    <row r="433" spans="61:61">
      <c r="BI433" s="13"/>
    </row>
    <row r="434" spans="61:61">
      <c r="BI434" s="13"/>
    </row>
    <row r="435" spans="61:61">
      <c r="BI435" s="13"/>
    </row>
    <row r="436" spans="61:61">
      <c r="BI436" s="13"/>
    </row>
    <row r="437" spans="61:61">
      <c r="BI437" s="13"/>
    </row>
    <row r="438" spans="61:61">
      <c r="BI438" s="13"/>
    </row>
    <row r="439" spans="61:61">
      <c r="BI439" s="13"/>
    </row>
    <row r="440" spans="61:61">
      <c r="BI440" s="13"/>
    </row>
    <row r="441" spans="61:61">
      <c r="BI441" s="13"/>
    </row>
    <row r="442" spans="61:61">
      <c r="BI442" s="13"/>
    </row>
    <row r="443" spans="61:61">
      <c r="BI443" s="13"/>
    </row>
    <row r="444" spans="61:61">
      <c r="BI444" s="13"/>
    </row>
    <row r="445" spans="61:61">
      <c r="BI445" s="13"/>
    </row>
    <row r="446" spans="61:61">
      <c r="BI446" s="13"/>
    </row>
    <row r="447" spans="61:61">
      <c r="BI447" s="13"/>
    </row>
    <row r="448" spans="61:61">
      <c r="BI448" s="13"/>
    </row>
    <row r="449" spans="61:61">
      <c r="BI449" s="13"/>
    </row>
    <row r="450" spans="61:61">
      <c r="BI450" s="13"/>
    </row>
    <row r="451" spans="61:61">
      <c r="BI451" s="13"/>
    </row>
    <row r="452" spans="61:61">
      <c r="BI452" s="13"/>
    </row>
    <row r="453" spans="61:61">
      <c r="BI453" s="13"/>
    </row>
    <row r="454" spans="61:61">
      <c r="BI454" s="13"/>
    </row>
    <row r="455" spans="61:61">
      <c r="BI455" s="13"/>
    </row>
    <row r="456" spans="61:61">
      <c r="BI456" s="13"/>
    </row>
    <row r="457" spans="61:61">
      <c r="BI457" s="13"/>
    </row>
    <row r="458" spans="61:61">
      <c r="BI458" s="13"/>
    </row>
    <row r="459" spans="61:61">
      <c r="BI459" s="13"/>
    </row>
    <row r="460" spans="61:61">
      <c r="BI460" s="13"/>
    </row>
    <row r="461" spans="61:61">
      <c r="BI461" s="13"/>
    </row>
    <row r="462" spans="61:61">
      <c r="BI462" s="13"/>
    </row>
    <row r="463" spans="61:61">
      <c r="BI463" s="13"/>
    </row>
    <row r="464" spans="61:61">
      <c r="BI464" s="13"/>
    </row>
    <row r="465" spans="61:61">
      <c r="BI465" s="13"/>
    </row>
    <row r="466" spans="61:61">
      <c r="BI466" s="13"/>
    </row>
    <row r="467" spans="61:61">
      <c r="BI467" s="13"/>
    </row>
    <row r="468" spans="61:61">
      <c r="BI468" s="13"/>
    </row>
    <row r="469" spans="61:61">
      <c r="BI469" s="13"/>
    </row>
    <row r="470" spans="61:61">
      <c r="BI470" s="13"/>
    </row>
    <row r="471" spans="61:61">
      <c r="BI471" s="13"/>
    </row>
    <row r="472" spans="61:61">
      <c r="BI472" s="13"/>
    </row>
    <row r="473" spans="61:61">
      <c r="BI473" s="13"/>
    </row>
    <row r="474" spans="61:61">
      <c r="BI474" s="13"/>
    </row>
    <row r="475" spans="61:61">
      <c r="BI475" s="13"/>
    </row>
    <row r="476" spans="61:61">
      <c r="BI476" s="13"/>
    </row>
    <row r="477" spans="61:61">
      <c r="BI477" s="13"/>
    </row>
    <row r="478" spans="61:61">
      <c r="BI478" s="13"/>
    </row>
    <row r="479" spans="61:61">
      <c r="BI479" s="13"/>
    </row>
    <row r="480" spans="61:61">
      <c r="BI480" s="13"/>
    </row>
    <row r="481" spans="61:61">
      <c r="BI481" s="13"/>
    </row>
    <row r="482" spans="61:61">
      <c r="BI482" s="13"/>
    </row>
    <row r="483" spans="61:61">
      <c r="BI483" s="13"/>
    </row>
    <row r="484" spans="61:61">
      <c r="BI484" s="13"/>
    </row>
    <row r="485" spans="61:61">
      <c r="BI485" s="13"/>
    </row>
    <row r="486" spans="61:61">
      <c r="BI486" s="13"/>
    </row>
    <row r="487" spans="61:61">
      <c r="BI487" s="13"/>
    </row>
    <row r="488" spans="61:61">
      <c r="BI488" s="13"/>
    </row>
    <row r="489" spans="61:61">
      <c r="BI489" s="13"/>
    </row>
    <row r="490" spans="61:61">
      <c r="BI490" s="13"/>
    </row>
    <row r="491" spans="61:61">
      <c r="BI491" s="13"/>
    </row>
    <row r="492" spans="61:61">
      <c r="BI492" s="13"/>
    </row>
    <row r="493" spans="61:61">
      <c r="BI493" s="13"/>
    </row>
    <row r="494" spans="61:61">
      <c r="BI494" s="13"/>
    </row>
    <row r="495" spans="61:61">
      <c r="BI495" s="13"/>
    </row>
    <row r="496" spans="61:61">
      <c r="BI496" s="13"/>
    </row>
    <row r="497" spans="61:61">
      <c r="BI497" s="13"/>
    </row>
    <row r="498" spans="61:61">
      <c r="BI498" s="13"/>
    </row>
    <row r="499" spans="61:61">
      <c r="BI499" s="13"/>
    </row>
    <row r="500" spans="61:61">
      <c r="BI500" s="13"/>
    </row>
    <row r="501" spans="61:61">
      <c r="BI501" s="13"/>
    </row>
    <row r="502" spans="61:61">
      <c r="BI502" s="13"/>
    </row>
    <row r="503" spans="61:61">
      <c r="BI503" s="13"/>
    </row>
    <row r="504" spans="61:61">
      <c r="BI504" s="13"/>
    </row>
    <row r="505" spans="61:61">
      <c r="BI505" s="13"/>
    </row>
    <row r="506" spans="61:61">
      <c r="BI506" s="13"/>
    </row>
    <row r="507" spans="61:61">
      <c r="BI507" s="13"/>
    </row>
    <row r="508" spans="61:61">
      <c r="BI508" s="13"/>
    </row>
    <row r="509" spans="61:61">
      <c r="BI509" s="13"/>
    </row>
    <row r="510" spans="61:61">
      <c r="BI510" s="13"/>
    </row>
    <row r="511" spans="61:61">
      <c r="BI511" s="13"/>
    </row>
    <row r="512" spans="61:61">
      <c r="BI512" s="13"/>
    </row>
    <row r="513" spans="61:61">
      <c r="BI513" s="13"/>
    </row>
    <row r="514" spans="61:61">
      <c r="BI514" s="13"/>
    </row>
    <row r="515" spans="61:61">
      <c r="BI515" s="13"/>
    </row>
    <row r="516" spans="61:61">
      <c r="BI516" s="13"/>
    </row>
    <row r="517" spans="61:61">
      <c r="BI517" s="13"/>
    </row>
    <row r="518" spans="61:61">
      <c r="BI518" s="13"/>
    </row>
    <row r="519" spans="61:61">
      <c r="BI519" s="13"/>
    </row>
    <row r="520" spans="61:61">
      <c r="BI520" s="13"/>
    </row>
    <row r="521" spans="61:61">
      <c r="BI521" s="13"/>
    </row>
    <row r="522" spans="61:61">
      <c r="BI522" s="13"/>
    </row>
    <row r="523" spans="61:61">
      <c r="BI523" s="13"/>
    </row>
    <row r="524" spans="61:61">
      <c r="BI524" s="13"/>
    </row>
    <row r="525" spans="61:61">
      <c r="BI525" s="13"/>
    </row>
    <row r="526" spans="61:61">
      <c r="BI526" s="13"/>
    </row>
    <row r="527" spans="61:61">
      <c r="BI527" s="13"/>
    </row>
    <row r="528" spans="61:61">
      <c r="BI528" s="13"/>
    </row>
    <row r="529" spans="61:61">
      <c r="BI529" s="13"/>
    </row>
    <row r="530" spans="61:61">
      <c r="BI530" s="13"/>
    </row>
    <row r="531" spans="61:61">
      <c r="BI531" s="13"/>
    </row>
    <row r="532" spans="61:61">
      <c r="BI532" s="13"/>
    </row>
    <row r="533" spans="61:61">
      <c r="BI533" s="13"/>
    </row>
    <row r="534" spans="61:61">
      <c r="BI534" s="13"/>
    </row>
    <row r="535" spans="61:61">
      <c r="BI535" s="13"/>
    </row>
    <row r="536" spans="61:61">
      <c r="BI536" s="13"/>
    </row>
    <row r="537" spans="61:61">
      <c r="BI537" s="13"/>
    </row>
    <row r="538" spans="61:61">
      <c r="BI538" s="13"/>
    </row>
    <row r="539" spans="61:61">
      <c r="BI539" s="13"/>
    </row>
    <row r="540" spans="61:61">
      <c r="BI540" s="13"/>
    </row>
    <row r="541" spans="61:61">
      <c r="BI541" s="13"/>
    </row>
    <row r="542" spans="61:61">
      <c r="BI542" s="13"/>
    </row>
    <row r="543" spans="61:61">
      <c r="BI543" s="13"/>
    </row>
    <row r="544" spans="61:61">
      <c r="BI544" s="13"/>
    </row>
    <row r="545" spans="61:61">
      <c r="BI545" s="13"/>
    </row>
    <row r="546" spans="61:61">
      <c r="BI546" s="13"/>
    </row>
    <row r="547" spans="61:61">
      <c r="BI547" s="13"/>
    </row>
    <row r="548" spans="61:61">
      <c r="BI548" s="13"/>
    </row>
    <row r="549" spans="61:61">
      <c r="BI549" s="13"/>
    </row>
    <row r="550" spans="61:61">
      <c r="BI550" s="13"/>
    </row>
    <row r="551" spans="61:61">
      <c r="BI551" s="13"/>
    </row>
    <row r="552" spans="61:61">
      <c r="BI552" s="13"/>
    </row>
    <row r="553" spans="61:61">
      <c r="BI553" s="13"/>
    </row>
    <row r="554" spans="61:61">
      <c r="BI554" s="13"/>
    </row>
    <row r="555" spans="61:61">
      <c r="BI555" s="13"/>
    </row>
    <row r="556" spans="61:61">
      <c r="BI556" s="13"/>
    </row>
    <row r="557" spans="61:61">
      <c r="BI557" s="13"/>
    </row>
    <row r="558" spans="61:61">
      <c r="BI558" s="13"/>
    </row>
    <row r="559" spans="61:61">
      <c r="BI559" s="13"/>
    </row>
    <row r="560" spans="61:61">
      <c r="BI560" s="13"/>
    </row>
    <row r="561" spans="61:61">
      <c r="BI561" s="13"/>
    </row>
    <row r="562" spans="61:61">
      <c r="BI562" s="13"/>
    </row>
    <row r="563" spans="61:61">
      <c r="BI563" s="13"/>
    </row>
    <row r="564" spans="61:61">
      <c r="BI564" s="13"/>
    </row>
    <row r="565" spans="61:61">
      <c r="BI565" s="13"/>
    </row>
    <row r="566" spans="61:61">
      <c r="BI566" s="13"/>
    </row>
    <row r="567" spans="61:61">
      <c r="BI567" s="13"/>
    </row>
    <row r="568" spans="61:61">
      <c r="BI568" s="13"/>
    </row>
    <row r="569" spans="61:61">
      <c r="BI569" s="13"/>
    </row>
    <row r="570" spans="61:61">
      <c r="BI570" s="13"/>
    </row>
    <row r="571" spans="61:61">
      <c r="BI571" s="13"/>
    </row>
    <row r="572" spans="61:61">
      <c r="BI572" s="13"/>
    </row>
    <row r="573" spans="61:61">
      <c r="BI573" s="13"/>
    </row>
    <row r="574" spans="61:61">
      <c r="BI574" s="13"/>
    </row>
    <row r="575" spans="61:61">
      <c r="BI575" s="13"/>
    </row>
    <row r="576" spans="61:61">
      <c r="BI576" s="13"/>
    </row>
    <row r="577" spans="61:61">
      <c r="BI577" s="13"/>
    </row>
    <row r="578" spans="61:61">
      <c r="BI578" s="13"/>
    </row>
    <row r="579" spans="61:61">
      <c r="BI579" s="13"/>
    </row>
    <row r="580" spans="61:61">
      <c r="BI580" s="13"/>
    </row>
    <row r="581" spans="61:61">
      <c r="BI581" s="13"/>
    </row>
    <row r="582" spans="61:61">
      <c r="BI582" s="13"/>
    </row>
    <row r="583" spans="61:61">
      <c r="BI583" s="13"/>
    </row>
    <row r="584" spans="61:61">
      <c r="BI584" s="13"/>
    </row>
    <row r="585" spans="61:61">
      <c r="BI585" s="13"/>
    </row>
    <row r="586" spans="61:61">
      <c r="BI586" s="13"/>
    </row>
    <row r="587" spans="61:61">
      <c r="BI587" s="13"/>
    </row>
    <row r="588" spans="61:61">
      <c r="BI588" s="13"/>
    </row>
    <row r="589" spans="61:61">
      <c r="BI589" s="13"/>
    </row>
    <row r="590" spans="61:61">
      <c r="BI590" s="13"/>
    </row>
    <row r="591" spans="61:61">
      <c r="BI591" s="13"/>
    </row>
    <row r="592" spans="61:61">
      <c r="BI592" s="13"/>
    </row>
    <row r="593" spans="61:61">
      <c r="BI593" s="13"/>
    </row>
    <row r="594" spans="61:61">
      <c r="BI594" s="13"/>
    </row>
    <row r="595" spans="61:61">
      <c r="BI595" s="13"/>
    </row>
    <row r="596" spans="61:61">
      <c r="BI596" s="13"/>
    </row>
    <row r="597" spans="61:61">
      <c r="BI597" s="13"/>
    </row>
    <row r="598" spans="61:61">
      <c r="BI598" s="13"/>
    </row>
    <row r="599" spans="61:61">
      <c r="BI599" s="13"/>
    </row>
    <row r="600" spans="61:61">
      <c r="BI600" s="13"/>
    </row>
    <row r="601" spans="61:61">
      <c r="BI601" s="13"/>
    </row>
    <row r="602" spans="61:61">
      <c r="BI602" s="13"/>
    </row>
    <row r="603" spans="61:61">
      <c r="BI603" s="13"/>
    </row>
    <row r="604" spans="61:61">
      <c r="BI604" s="13"/>
    </row>
    <row r="605" spans="61:61">
      <c r="BI605" s="13"/>
    </row>
    <row r="606" spans="61:61">
      <c r="BI606" s="13"/>
    </row>
    <row r="607" spans="61:61">
      <c r="BI607" s="13"/>
    </row>
    <row r="608" spans="61:61">
      <c r="BI608" s="13"/>
    </row>
    <row r="609" spans="61:61">
      <c r="BI609" s="13"/>
    </row>
    <row r="610" spans="61:61">
      <c r="BI610" s="13"/>
    </row>
    <row r="611" spans="61:61">
      <c r="BI611" s="13"/>
    </row>
    <row r="612" spans="61:61">
      <c r="BI612" s="13"/>
    </row>
    <row r="613" spans="61:61">
      <c r="BI613" s="13"/>
    </row>
    <row r="614" spans="61:61">
      <c r="BI614" s="13"/>
    </row>
    <row r="615" spans="61:61">
      <c r="BI615" s="13"/>
    </row>
    <row r="616" spans="61:61">
      <c r="BI616" s="13"/>
    </row>
    <row r="617" spans="61:61">
      <c r="BI617" s="13"/>
    </row>
    <row r="618" spans="61:61">
      <c r="BI618" s="13"/>
    </row>
    <row r="619" spans="61:61">
      <c r="BI619" s="13"/>
    </row>
    <row r="620" spans="61:61">
      <c r="BI620" s="13"/>
    </row>
    <row r="621" spans="61:61">
      <c r="BI621" s="13"/>
    </row>
    <row r="622" spans="61:61">
      <c r="BI622" s="13"/>
    </row>
    <row r="623" spans="61:61">
      <c r="BI623" s="13"/>
    </row>
    <row r="624" spans="61:61">
      <c r="BI624" s="13"/>
    </row>
    <row r="625" spans="61:61">
      <c r="BI625" s="13"/>
    </row>
    <row r="626" spans="61:61">
      <c r="BI626" s="13"/>
    </row>
    <row r="627" spans="61:61">
      <c r="BI627" s="13"/>
    </row>
    <row r="628" spans="61:61">
      <c r="BI628" s="13"/>
    </row>
    <row r="629" spans="61:61">
      <c r="BI629" s="13"/>
    </row>
    <row r="630" spans="61:61">
      <c r="BI630" s="13"/>
    </row>
    <row r="631" spans="61:61">
      <c r="BI631" s="13"/>
    </row>
    <row r="632" spans="61:61">
      <c r="BI632" s="13"/>
    </row>
    <row r="633" spans="61:61">
      <c r="BI633" s="13"/>
    </row>
  </sheetData>
  <autoFilter ref="X1:BI633" xr:uid="{00000000-0009-0000-0000-000000000000}"/>
  <mergeCells count="185">
    <mergeCell ref="AM52:AO52"/>
    <mergeCell ref="AM142:AO142"/>
    <mergeCell ref="AM187:AO187"/>
    <mergeCell ref="AM232:AO232"/>
    <mergeCell ref="AM277:AO277"/>
    <mergeCell ref="AM322:AO322"/>
    <mergeCell ref="G15:H17"/>
    <mergeCell ref="J15:K17"/>
    <mergeCell ref="M15:N17"/>
    <mergeCell ref="M21:N23"/>
    <mergeCell ref="P21:Q23"/>
    <mergeCell ref="O15:O17"/>
    <mergeCell ref="M45:M47"/>
    <mergeCell ref="N33:P35"/>
    <mergeCell ref="R33:T35"/>
    <mergeCell ref="M27:M29"/>
    <mergeCell ref="Q27:Q29"/>
    <mergeCell ref="N27:P29"/>
    <mergeCell ref="R27:T29"/>
    <mergeCell ref="N39:P41"/>
    <mergeCell ref="R39:T41"/>
    <mergeCell ref="M33:M35"/>
    <mergeCell ref="M39:M41"/>
    <mergeCell ref="S53:T55"/>
    <mergeCell ref="I9:I11"/>
    <mergeCell ref="C3:D5"/>
    <mergeCell ref="G3:H5"/>
    <mergeCell ref="J3:K5"/>
    <mergeCell ref="C9:D11"/>
    <mergeCell ref="G9:H11"/>
    <mergeCell ref="J9:K11"/>
    <mergeCell ref="M3:N5"/>
    <mergeCell ref="E3:E5"/>
    <mergeCell ref="I3:I5"/>
    <mergeCell ref="L3:L5"/>
    <mergeCell ref="L9:L11"/>
    <mergeCell ref="E9:E11"/>
    <mergeCell ref="R3:R5"/>
    <mergeCell ref="U3:U5"/>
    <mergeCell ref="S15:T17"/>
    <mergeCell ref="S3:T5"/>
    <mergeCell ref="S21:T23"/>
    <mergeCell ref="S9:T11"/>
    <mergeCell ref="U27:U29"/>
    <mergeCell ref="I21:I23"/>
    <mergeCell ref="L21:L23"/>
    <mergeCell ref="O21:O23"/>
    <mergeCell ref="R21:R23"/>
    <mergeCell ref="R15:R17"/>
    <mergeCell ref="R9:R11"/>
    <mergeCell ref="P3:Q5"/>
    <mergeCell ref="O3:O5"/>
    <mergeCell ref="O9:O11"/>
    <mergeCell ref="U9:U11"/>
    <mergeCell ref="U15:U17"/>
    <mergeCell ref="U21:U23"/>
    <mergeCell ref="I15:I17"/>
    <mergeCell ref="L15:L17"/>
    <mergeCell ref="P15:Q17"/>
    <mergeCell ref="M9:N11"/>
    <mergeCell ref="P9:Q11"/>
    <mergeCell ref="E39:E41"/>
    <mergeCell ref="E45:E47"/>
    <mergeCell ref="U33:U35"/>
    <mergeCell ref="U39:U41"/>
    <mergeCell ref="U45:U47"/>
    <mergeCell ref="Q45:Q47"/>
    <mergeCell ref="Q39:Q41"/>
    <mergeCell ref="Q33:Q35"/>
    <mergeCell ref="N45:P47"/>
    <mergeCell ref="R45:T47"/>
    <mergeCell ref="C20:E20"/>
    <mergeCell ref="F20:H20"/>
    <mergeCell ref="C15:D17"/>
    <mergeCell ref="C45:D47"/>
    <mergeCell ref="F45:H47"/>
    <mergeCell ref="J45:L47"/>
    <mergeCell ref="C21:H23"/>
    <mergeCell ref="C39:D41"/>
    <mergeCell ref="F39:H41"/>
    <mergeCell ref="C33:D35"/>
    <mergeCell ref="F33:H35"/>
    <mergeCell ref="I45:I47"/>
    <mergeCell ref="I39:I41"/>
    <mergeCell ref="I33:I35"/>
    <mergeCell ref="C27:D29"/>
    <mergeCell ref="E27:E29"/>
    <mergeCell ref="I27:I29"/>
    <mergeCell ref="E15:E17"/>
    <mergeCell ref="J21:K23"/>
    <mergeCell ref="J39:L41"/>
    <mergeCell ref="F27:H29"/>
    <mergeCell ref="J27:L29"/>
    <mergeCell ref="J33:L35"/>
    <mergeCell ref="E33:E35"/>
    <mergeCell ref="U53:U55"/>
    <mergeCell ref="C59:D61"/>
    <mergeCell ref="E59:E61"/>
    <mergeCell ref="G59:H61"/>
    <mergeCell ref="I59:I61"/>
    <mergeCell ref="J59:K61"/>
    <mergeCell ref="L59:L61"/>
    <mergeCell ref="M59:N61"/>
    <mergeCell ref="O59:O61"/>
    <mergeCell ref="P59:Q61"/>
    <mergeCell ref="R59:R61"/>
    <mergeCell ref="S59:T61"/>
    <mergeCell ref="U59:U61"/>
    <mergeCell ref="L53:L55"/>
    <mergeCell ref="M53:N55"/>
    <mergeCell ref="O53:O55"/>
    <mergeCell ref="P53:Q55"/>
    <mergeCell ref="R53:R55"/>
    <mergeCell ref="C53:D55"/>
    <mergeCell ref="E53:E55"/>
    <mergeCell ref="G53:H55"/>
    <mergeCell ref="I53:I55"/>
    <mergeCell ref="J53:K55"/>
    <mergeCell ref="S65:T67"/>
    <mergeCell ref="U65:U67"/>
    <mergeCell ref="C70:E70"/>
    <mergeCell ref="F70:H70"/>
    <mergeCell ref="C71:H73"/>
    <mergeCell ref="I71:I73"/>
    <mergeCell ref="J71:K73"/>
    <mergeCell ref="L71:L73"/>
    <mergeCell ref="M71:N73"/>
    <mergeCell ref="O71:O73"/>
    <mergeCell ref="P71:Q73"/>
    <mergeCell ref="R71:R73"/>
    <mergeCell ref="S71:T73"/>
    <mergeCell ref="U71:U73"/>
    <mergeCell ref="L65:L67"/>
    <mergeCell ref="M65:N67"/>
    <mergeCell ref="O65:O67"/>
    <mergeCell ref="P65:Q67"/>
    <mergeCell ref="R65:R67"/>
    <mergeCell ref="C65:D67"/>
    <mergeCell ref="E65:E67"/>
    <mergeCell ref="G65:H67"/>
    <mergeCell ref="I65:I67"/>
    <mergeCell ref="J65:K67"/>
    <mergeCell ref="M77:M79"/>
    <mergeCell ref="N77:P79"/>
    <mergeCell ref="Q77:Q79"/>
    <mergeCell ref="R77:T79"/>
    <mergeCell ref="U77:U79"/>
    <mergeCell ref="C77:D79"/>
    <mergeCell ref="E77:E79"/>
    <mergeCell ref="F77:H79"/>
    <mergeCell ref="I77:I79"/>
    <mergeCell ref="J77:L79"/>
    <mergeCell ref="N83:P85"/>
    <mergeCell ref="Q83:Q85"/>
    <mergeCell ref="R83:T85"/>
    <mergeCell ref="U83:U85"/>
    <mergeCell ref="C83:D85"/>
    <mergeCell ref="E83:E85"/>
    <mergeCell ref="F83:H85"/>
    <mergeCell ref="I83:I85"/>
    <mergeCell ref="J83:L85"/>
    <mergeCell ref="AM97:AO97"/>
    <mergeCell ref="C24:E24"/>
    <mergeCell ref="F24:H24"/>
    <mergeCell ref="M95:M97"/>
    <mergeCell ref="N95:P97"/>
    <mergeCell ref="Q95:Q97"/>
    <mergeCell ref="R95:T97"/>
    <mergeCell ref="U95:U97"/>
    <mergeCell ref="C95:D97"/>
    <mergeCell ref="E95:E97"/>
    <mergeCell ref="F95:H97"/>
    <mergeCell ref="I95:I97"/>
    <mergeCell ref="J95:L97"/>
    <mergeCell ref="M89:M91"/>
    <mergeCell ref="N89:P91"/>
    <mergeCell ref="Q89:Q91"/>
    <mergeCell ref="R89:T91"/>
    <mergeCell ref="U89:U91"/>
    <mergeCell ref="C89:D91"/>
    <mergeCell ref="E89:E91"/>
    <mergeCell ref="F89:H91"/>
    <mergeCell ref="I89:I91"/>
    <mergeCell ref="J89:L91"/>
    <mergeCell ref="M83:M85"/>
  </mergeCells>
  <conditionalFormatting sqref="C8">
    <cfRule type="expression" dxfId="287" priority="444">
      <formula>C8&lt;&gt;" "</formula>
    </cfRule>
  </conditionalFormatting>
  <conditionalFormatting sqref="C14">
    <cfRule type="expression" dxfId="286" priority="420">
      <formula>C14&lt;&gt;" "</formula>
    </cfRule>
  </conditionalFormatting>
  <conditionalFormatting sqref="C26">
    <cfRule type="expression" dxfId="285" priority="380">
      <formula>C26&lt;&gt;" "</formula>
    </cfRule>
  </conditionalFormatting>
  <conditionalFormatting sqref="C32">
    <cfRule type="expression" dxfId="284" priority="376">
      <formula>C32&lt;&gt;" "</formula>
    </cfRule>
  </conditionalFormatting>
  <conditionalFormatting sqref="C38">
    <cfRule type="expression" dxfId="283" priority="372">
      <formula>C38&lt;&gt;" "</formula>
    </cfRule>
  </conditionalFormatting>
  <conditionalFormatting sqref="C44">
    <cfRule type="expression" dxfId="282" priority="368">
      <formula>C44&lt;&gt;" "</formula>
    </cfRule>
  </conditionalFormatting>
  <conditionalFormatting sqref="C3:D5">
    <cfRule type="expression" dxfId="281" priority="260">
      <formula>OR(C3=" f ",C3="f/g")</formula>
    </cfRule>
    <cfRule type="expression" dxfId="280" priority="259" stopIfTrue="1">
      <formula>C3=" g "</formula>
    </cfRule>
  </conditionalFormatting>
  <conditionalFormatting sqref="C8:D8">
    <cfRule type="expression" dxfId="279" priority="591">
      <formula>LEFT(C8,1)="["</formula>
    </cfRule>
  </conditionalFormatting>
  <conditionalFormatting sqref="C9:D11">
    <cfRule type="expression" dxfId="278" priority="248">
      <formula>OR(C9=" f ",C9="f/g")</formula>
    </cfRule>
    <cfRule type="expression" dxfId="277" priority="247" stopIfTrue="1">
      <formula>C9=" g "</formula>
    </cfRule>
  </conditionalFormatting>
  <conditionalFormatting sqref="C14:D14">
    <cfRule type="expression" dxfId="276" priority="421">
      <formula>LEFT(C14,1)="["</formula>
    </cfRule>
  </conditionalFormatting>
  <conditionalFormatting sqref="C15:D17">
    <cfRule type="expression" dxfId="275" priority="235" stopIfTrue="1">
      <formula>C15=" g "</formula>
    </cfRule>
    <cfRule type="expression" dxfId="274" priority="236">
      <formula>OR(C15=" f ",C15="f/g")</formula>
    </cfRule>
  </conditionalFormatting>
  <conditionalFormatting sqref="C26:D26">
    <cfRule type="expression" dxfId="273" priority="381">
      <formula>LEFT(C26,1)="["</formula>
    </cfRule>
  </conditionalFormatting>
  <conditionalFormatting sqref="C27:D29">
    <cfRule type="expression" dxfId="272" priority="215" stopIfTrue="1">
      <formula>C27=" g "</formula>
    </cfRule>
    <cfRule type="expression" dxfId="271" priority="216">
      <formula>OR(C27=" f ",C27="f/g")</formula>
    </cfRule>
  </conditionalFormatting>
  <conditionalFormatting sqref="C32:D32">
    <cfRule type="expression" dxfId="270" priority="377">
      <formula>LEFT(C32,1)="["</formula>
    </cfRule>
  </conditionalFormatting>
  <conditionalFormatting sqref="C33:D35">
    <cfRule type="expression" dxfId="269" priority="213" stopIfTrue="1">
      <formula>C33=" g "</formula>
    </cfRule>
    <cfRule type="expression" dxfId="268" priority="214">
      <formula>OR(C33=" f ",C33="f/g")</formula>
    </cfRule>
  </conditionalFormatting>
  <conditionalFormatting sqref="C38:D38">
    <cfRule type="expression" dxfId="267" priority="373">
      <formula>LEFT(C38,1)="["</formula>
    </cfRule>
  </conditionalFormatting>
  <conditionalFormatting sqref="C39:D41">
    <cfRule type="expression" dxfId="266" priority="517" stopIfTrue="1">
      <formula>C39=" g "</formula>
    </cfRule>
    <cfRule type="expression" dxfId="265" priority="518">
      <formula>OR(C39=" f ",C39="f/g")</formula>
    </cfRule>
  </conditionalFormatting>
  <conditionalFormatting sqref="C44:D44">
    <cfRule type="expression" dxfId="264" priority="369">
      <formula>LEFT(C44,1)="["</formula>
    </cfRule>
  </conditionalFormatting>
  <conditionalFormatting sqref="C45:D47">
    <cfRule type="expression" dxfId="263" priority="211" stopIfTrue="1">
      <formula>C45=" g "</formula>
    </cfRule>
    <cfRule type="expression" dxfId="262" priority="212">
      <formula>OR(C45=" f ",C45="f/g")</formula>
    </cfRule>
  </conditionalFormatting>
  <conditionalFormatting sqref="C20:E20">
    <cfRule type="expression" dxfId="261" priority="592">
      <formula>LEFT(C20,1)="["</formula>
    </cfRule>
    <cfRule type="expression" dxfId="260" priority="302">
      <formula>C20&lt;&gt;" "</formula>
    </cfRule>
  </conditionalFormatting>
  <conditionalFormatting sqref="D8">
    <cfRule type="expression" dxfId="259" priority="443">
      <formula>D8&lt;&gt;" "</formula>
    </cfRule>
  </conditionalFormatting>
  <conditionalFormatting sqref="D14">
    <cfRule type="expression" dxfId="258" priority="419">
      <formula>D14&lt;&gt;" "</formula>
    </cfRule>
  </conditionalFormatting>
  <conditionalFormatting sqref="D26">
    <cfRule type="expression" dxfId="257" priority="379">
      <formula>D26&lt;&gt;" "</formula>
    </cfRule>
  </conditionalFormatting>
  <conditionalFormatting sqref="D32">
    <cfRule type="expression" dxfId="256" priority="375">
      <formula>D32&lt;&gt;" "</formula>
    </cfRule>
  </conditionalFormatting>
  <conditionalFormatting sqref="D38">
    <cfRule type="expression" dxfId="255" priority="371">
      <formula>D38&lt;&gt;" "</formula>
    </cfRule>
  </conditionalFormatting>
  <conditionalFormatting sqref="D44">
    <cfRule type="expression" dxfId="254" priority="367">
      <formula>D44&lt;&gt;" "</formula>
    </cfRule>
  </conditionalFormatting>
  <conditionalFormatting sqref="E9:E11">
    <cfRule type="expression" dxfId="253" priority="166">
      <formula>AND(E9&lt;&gt;" ",E9&lt;&gt;"")</formula>
    </cfRule>
  </conditionalFormatting>
  <conditionalFormatting sqref="E15:E17">
    <cfRule type="expression" dxfId="252" priority="167">
      <formula>AND(E15&lt;&gt;" ",E15&lt;&gt;"")</formula>
    </cfRule>
  </conditionalFormatting>
  <conditionalFormatting sqref="E27:E29">
    <cfRule type="expression" dxfId="251" priority="156">
      <formula>AND(E27&lt;&gt;" ",E27&lt;&gt;"")</formula>
    </cfRule>
  </conditionalFormatting>
  <conditionalFormatting sqref="E33:E35">
    <cfRule type="expression" dxfId="250" priority="155">
      <formula>AND(E33&lt;&gt;" ",E33&lt;&gt;"")</formula>
    </cfRule>
  </conditionalFormatting>
  <conditionalFormatting sqref="E39:E41">
    <cfRule type="expression" dxfId="249" priority="146">
      <formula>AND(E39&lt;&gt;" ",E39&lt;&gt;"")</formula>
    </cfRule>
  </conditionalFormatting>
  <conditionalFormatting sqref="E45:E47">
    <cfRule type="expression" dxfId="248" priority="145">
      <formula>AND(E45&lt;&gt;" ",E45&lt;&gt;"")</formula>
    </cfRule>
  </conditionalFormatting>
  <conditionalFormatting sqref="F26">
    <cfRule type="expression" dxfId="247" priority="366">
      <formula>LEFT(F26,1)="["</formula>
    </cfRule>
    <cfRule type="expression" dxfId="246" priority="365">
      <formula>F26&lt;&gt;" "</formula>
    </cfRule>
  </conditionalFormatting>
  <conditionalFormatting sqref="F32">
    <cfRule type="expression" dxfId="245" priority="350">
      <formula>LEFT(F32,1)="["</formula>
    </cfRule>
    <cfRule type="expression" dxfId="244" priority="349">
      <formula>F32&lt;&gt;" "</formula>
    </cfRule>
  </conditionalFormatting>
  <conditionalFormatting sqref="F38">
    <cfRule type="expression" dxfId="243" priority="334">
      <formula>LEFT(F38,1)="["</formula>
    </cfRule>
    <cfRule type="expression" dxfId="242" priority="333">
      <formula>F38&lt;&gt;" "</formula>
    </cfRule>
  </conditionalFormatting>
  <conditionalFormatting sqref="F44">
    <cfRule type="expression" dxfId="241" priority="318">
      <formula>LEFT(F44,1)="["</formula>
    </cfRule>
    <cfRule type="expression" dxfId="240" priority="317">
      <formula>F44&lt;&gt;" "</formula>
    </cfRule>
  </conditionalFormatting>
  <conditionalFormatting sqref="F20:H20">
    <cfRule type="expression" dxfId="239" priority="630" stopIfTrue="1">
      <formula>LEFT(F20,1)="["</formula>
    </cfRule>
    <cfRule type="expression" dxfId="238" priority="301">
      <formula>F20&lt;&gt;" "</formula>
    </cfRule>
  </conditionalFormatting>
  <conditionalFormatting sqref="F27:H29">
    <cfRule type="expression" dxfId="237" priority="475" stopIfTrue="1">
      <formula>F27=" g "</formula>
    </cfRule>
    <cfRule type="expression" dxfId="236" priority="476" stopIfTrue="1">
      <formula>OR(F27=" f ",F27="f/g")</formula>
    </cfRule>
  </conditionalFormatting>
  <conditionalFormatting sqref="F33:H35">
    <cfRule type="expression" dxfId="235" priority="197" stopIfTrue="1">
      <formula>F33=" g "</formula>
    </cfRule>
    <cfRule type="expression" dxfId="234" priority="198" stopIfTrue="1">
      <formula>OR(F33=" f ",F33="f/g")</formula>
    </cfRule>
  </conditionalFormatting>
  <conditionalFormatting sqref="F39:H41">
    <cfRule type="expression" dxfId="233" priority="195" stopIfTrue="1">
      <formula>F39=" g "</formula>
    </cfRule>
    <cfRule type="expression" dxfId="232" priority="196" stopIfTrue="1">
      <formula>OR(F39=" f ",F39="f/g")</formula>
    </cfRule>
  </conditionalFormatting>
  <conditionalFormatting sqref="F45:H47">
    <cfRule type="expression" dxfId="231" priority="182" stopIfTrue="1">
      <formula>OR(F45=" f ",F45="f/g")</formula>
    </cfRule>
    <cfRule type="expression" dxfId="230" priority="181" stopIfTrue="1">
      <formula>F45=" g "</formula>
    </cfRule>
  </conditionalFormatting>
  <conditionalFormatting sqref="G8">
    <cfRule type="expression" dxfId="229" priority="440">
      <formula>G8&lt;&gt;" "</formula>
    </cfRule>
  </conditionalFormatting>
  <conditionalFormatting sqref="G14">
    <cfRule type="expression" dxfId="228" priority="416">
      <formula>G14&lt;&gt;" "</formula>
    </cfRule>
  </conditionalFormatting>
  <conditionalFormatting sqref="G3:H5">
    <cfRule type="expression" dxfId="227" priority="257" stopIfTrue="1">
      <formula>G3=" g "</formula>
    </cfRule>
    <cfRule type="expression" dxfId="226" priority="258">
      <formula>OR(G3=" f ",G3="f/g")</formula>
    </cfRule>
  </conditionalFormatting>
  <conditionalFormatting sqref="G8:H8">
    <cfRule type="expression" dxfId="225" priority="441">
      <formula>LEFT(G8,1)="["</formula>
    </cfRule>
  </conditionalFormatting>
  <conditionalFormatting sqref="G9:H11">
    <cfRule type="expression" dxfId="224" priority="246">
      <formula>OR(G9=" f ",G9="f/g")</formula>
    </cfRule>
    <cfRule type="expression" dxfId="223" priority="245" stopIfTrue="1">
      <formula>G9=" g "</formula>
    </cfRule>
  </conditionalFormatting>
  <conditionalFormatting sqref="G14:H14">
    <cfRule type="expression" dxfId="222" priority="417">
      <formula>LEFT(G14,1)="["</formula>
    </cfRule>
  </conditionalFormatting>
  <conditionalFormatting sqref="G15:H17">
    <cfRule type="expression" dxfId="221" priority="233" stopIfTrue="1">
      <formula>G15=" g "</formula>
    </cfRule>
    <cfRule type="expression" dxfId="220" priority="234">
      <formula>OR(G15=" f ",G15="f/g")</formula>
    </cfRule>
  </conditionalFormatting>
  <conditionalFormatting sqref="H8">
    <cfRule type="expression" dxfId="219" priority="439">
      <formula>H8&lt;&gt;" "</formula>
    </cfRule>
  </conditionalFormatting>
  <conditionalFormatting sqref="H14">
    <cfRule type="expression" dxfId="218" priority="415">
      <formula>H14&lt;&gt;" "</formula>
    </cfRule>
  </conditionalFormatting>
  <conditionalFormatting sqref="H26">
    <cfRule type="expression" dxfId="217" priority="364">
      <formula>LEFT(H26,1)="["</formula>
    </cfRule>
    <cfRule type="expression" dxfId="216" priority="363">
      <formula>H26&lt;&gt;" "</formula>
    </cfRule>
  </conditionalFormatting>
  <conditionalFormatting sqref="H32">
    <cfRule type="expression" dxfId="215" priority="348">
      <formula>LEFT(H32,1)="["</formula>
    </cfRule>
    <cfRule type="expression" dxfId="214" priority="347">
      <formula>H32&lt;&gt;" "</formula>
    </cfRule>
  </conditionalFormatting>
  <conditionalFormatting sqref="H38">
    <cfRule type="expression" dxfId="213" priority="331">
      <formula>H38&lt;&gt;" "</formula>
    </cfRule>
    <cfRule type="expression" dxfId="212" priority="332">
      <formula>LEFT(H38,1)="["</formula>
    </cfRule>
  </conditionalFormatting>
  <conditionalFormatting sqref="H44">
    <cfRule type="expression" dxfId="211" priority="316">
      <formula>LEFT(H44,1)="["</formula>
    </cfRule>
    <cfRule type="expression" dxfId="210" priority="315">
      <formula>H44&lt;&gt;" "</formula>
    </cfRule>
  </conditionalFormatting>
  <conditionalFormatting sqref="I9:I11">
    <cfRule type="expression" dxfId="209" priority="165">
      <formula>AND(I9&lt;&gt;" ",I9&lt;&gt;"")</formula>
    </cfRule>
  </conditionalFormatting>
  <conditionalFormatting sqref="I15:I17">
    <cfRule type="expression" dxfId="208" priority="168">
      <formula>AND(I15&lt;&gt;" ",I15&lt;&gt;"")</formula>
    </cfRule>
  </conditionalFormatting>
  <conditionalFormatting sqref="I21:I23">
    <cfRule type="expression" dxfId="207" priority="287">
      <formula>AND(I21&lt;&gt;" ",I21&lt;&gt;"")</formula>
    </cfRule>
  </conditionalFormatting>
  <conditionalFormatting sqref="I27:I29">
    <cfRule type="expression" dxfId="206" priority="157">
      <formula>AND(I27&lt;&gt;" ",I27&lt;&gt;"")</formula>
    </cfRule>
  </conditionalFormatting>
  <conditionalFormatting sqref="I33:I35">
    <cfRule type="expression" dxfId="205" priority="154">
      <formula>AND(I33&lt;&gt;" ",I33&lt;&gt;"")</formula>
    </cfRule>
  </conditionalFormatting>
  <conditionalFormatting sqref="I39:I41">
    <cfRule type="expression" dxfId="204" priority="147">
      <formula>AND(I39&lt;&gt;" ",I39&lt;&gt;"")</formula>
    </cfRule>
  </conditionalFormatting>
  <conditionalFormatting sqref="I45:I47">
    <cfRule type="expression" dxfId="203" priority="144">
      <formula>AND(I45&lt;&gt;" ",I45&lt;&gt;"")</formula>
    </cfRule>
  </conditionalFormatting>
  <conditionalFormatting sqref="J8">
    <cfRule type="expression" dxfId="202" priority="436">
      <formula>J8&lt;&gt;" "</formula>
    </cfRule>
  </conditionalFormatting>
  <conditionalFormatting sqref="J14">
    <cfRule type="expression" dxfId="201" priority="412">
      <formula>J14&lt;&gt;" "</formula>
    </cfRule>
  </conditionalFormatting>
  <conditionalFormatting sqref="J20">
    <cfRule type="expression" dxfId="200" priority="396">
      <formula>J20&lt;&gt;" "</formula>
    </cfRule>
  </conditionalFormatting>
  <conditionalFormatting sqref="J26">
    <cfRule type="expression" dxfId="199" priority="362">
      <formula>LEFT(J26,1)="["</formula>
    </cfRule>
    <cfRule type="expression" dxfId="198" priority="361">
      <formula>J26&lt;&gt;" "</formula>
    </cfRule>
  </conditionalFormatting>
  <conditionalFormatting sqref="J32">
    <cfRule type="expression" dxfId="197" priority="346">
      <formula>LEFT(J32,1)="["</formula>
    </cfRule>
    <cfRule type="expression" dxfId="196" priority="345">
      <formula>J32&lt;&gt;" "</formula>
    </cfRule>
  </conditionalFormatting>
  <conditionalFormatting sqref="J38">
    <cfRule type="expression" dxfId="195" priority="330">
      <formula>LEFT(J38,1)="["</formula>
    </cfRule>
    <cfRule type="expression" dxfId="194" priority="329">
      <formula>J38&lt;&gt;" "</formula>
    </cfRule>
  </conditionalFormatting>
  <conditionalFormatting sqref="J44">
    <cfRule type="expression" dxfId="193" priority="314">
      <formula>LEFT(J44,1)="["</formula>
    </cfRule>
    <cfRule type="expression" dxfId="192" priority="313">
      <formula>J44&lt;&gt;" "</formula>
    </cfRule>
  </conditionalFormatting>
  <conditionalFormatting sqref="J3:K5">
    <cfRule type="expression" dxfId="191" priority="255" stopIfTrue="1">
      <formula>J3=" g "</formula>
    </cfRule>
    <cfRule type="expression" dxfId="190" priority="256">
      <formula>OR(J3=" f ",J3="f/g")</formula>
    </cfRule>
  </conditionalFormatting>
  <conditionalFormatting sqref="J8:K8">
    <cfRule type="expression" dxfId="189" priority="437">
      <formula>LEFT(J8,1)="["</formula>
    </cfRule>
  </conditionalFormatting>
  <conditionalFormatting sqref="J9:K11">
    <cfRule type="expression" dxfId="188" priority="243" stopIfTrue="1">
      <formula>J9=" g "</formula>
    </cfRule>
    <cfRule type="expression" dxfId="187" priority="244">
      <formula>OR(J9=" f ",J9="f/g")</formula>
    </cfRule>
  </conditionalFormatting>
  <conditionalFormatting sqref="J14:K14">
    <cfRule type="expression" dxfId="186" priority="413">
      <formula>LEFT(J14,1)="["</formula>
    </cfRule>
  </conditionalFormatting>
  <conditionalFormatting sqref="J15:K17">
    <cfRule type="expression" dxfId="185" priority="231" stopIfTrue="1">
      <formula>J15=" g "</formula>
    </cfRule>
    <cfRule type="expression" dxfId="184" priority="232">
      <formula>OR(J15=" f ",J15="f/g")</formula>
    </cfRule>
  </conditionalFormatting>
  <conditionalFormatting sqref="J20:K20">
    <cfRule type="expression" dxfId="183" priority="397">
      <formula>LEFT(J20,1)="["</formula>
    </cfRule>
  </conditionalFormatting>
  <conditionalFormatting sqref="J21:K23">
    <cfRule type="expression" dxfId="182" priority="218">
      <formula>OR(J21=" f ",J21="f/g")</formula>
    </cfRule>
    <cfRule type="expression" dxfId="181" priority="217" stopIfTrue="1">
      <formula>J21=" g "</formula>
    </cfRule>
  </conditionalFormatting>
  <conditionalFormatting sqref="J27:L29">
    <cfRule type="expression" dxfId="180" priority="210" stopIfTrue="1">
      <formula>OR(J27=" f ",J27="f/g")</formula>
    </cfRule>
    <cfRule type="expression" dxfId="179" priority="209" stopIfTrue="1">
      <formula>J27=" g "</formula>
    </cfRule>
  </conditionalFormatting>
  <conditionalFormatting sqref="J33:L35">
    <cfRule type="expression" dxfId="178" priority="199" stopIfTrue="1">
      <formula>J33=" g "</formula>
    </cfRule>
    <cfRule type="expression" dxfId="177" priority="200" stopIfTrue="1">
      <formula>OR(J33=" f ",J33="f/g")</formula>
    </cfRule>
  </conditionalFormatting>
  <conditionalFormatting sqref="J39:L41">
    <cfRule type="expression" dxfId="176" priority="193" stopIfTrue="1">
      <formula>J39=" g "</formula>
    </cfRule>
    <cfRule type="expression" dxfId="175" priority="194" stopIfTrue="1">
      <formula>OR(J39=" f ",J39="f/g")</formula>
    </cfRule>
  </conditionalFormatting>
  <conditionalFormatting sqref="J45:L47">
    <cfRule type="expression" dxfId="174" priority="183" stopIfTrue="1">
      <formula>J45=" g "</formula>
    </cfRule>
    <cfRule type="expression" dxfId="173" priority="184" stopIfTrue="1">
      <formula>OR(J45=" f ",J45="f/g")</formula>
    </cfRule>
  </conditionalFormatting>
  <conditionalFormatting sqref="K8">
    <cfRule type="expression" dxfId="172" priority="435">
      <formula>K8&lt;&gt;" "</formula>
    </cfRule>
  </conditionalFormatting>
  <conditionalFormatting sqref="K14">
    <cfRule type="expression" dxfId="171" priority="411">
      <formula>K14&lt;&gt;" "</formula>
    </cfRule>
  </conditionalFormatting>
  <conditionalFormatting sqref="K20">
    <cfRule type="expression" dxfId="170" priority="395">
      <formula>K20&lt;&gt;" "</formula>
    </cfRule>
  </conditionalFormatting>
  <conditionalFormatting sqref="L9:L11">
    <cfRule type="expression" dxfId="169" priority="164">
      <formula>AND(L9&lt;&gt;" ",L9&lt;&gt;"")</formula>
    </cfRule>
  </conditionalFormatting>
  <conditionalFormatting sqref="L15:L17">
    <cfRule type="expression" dxfId="168" priority="169">
      <formula>AND(L15&lt;&gt;" ",L15&lt;&gt;"")</formula>
    </cfRule>
  </conditionalFormatting>
  <conditionalFormatting sqref="L21:L23">
    <cfRule type="expression" dxfId="167" priority="176">
      <formula>AND(L21&lt;&gt;" ",L21&lt;&gt;"")</formula>
    </cfRule>
  </conditionalFormatting>
  <conditionalFormatting sqref="L26">
    <cfRule type="expression" dxfId="166" priority="360">
      <formula>LEFT(L26,1)="["</formula>
    </cfRule>
    <cfRule type="expression" dxfId="165" priority="359">
      <formula>L26&lt;&gt;" "</formula>
    </cfRule>
  </conditionalFormatting>
  <conditionalFormatting sqref="L32">
    <cfRule type="expression" dxfId="164" priority="344">
      <formula>LEFT(L32,1)="["</formula>
    </cfRule>
    <cfRule type="expression" dxfId="163" priority="343">
      <formula>L32&lt;&gt;" "</formula>
    </cfRule>
  </conditionalFormatting>
  <conditionalFormatting sqref="L38">
    <cfRule type="expression" dxfId="162" priority="327">
      <formula>L38&lt;&gt;" "</formula>
    </cfRule>
    <cfRule type="expression" dxfId="161" priority="328">
      <formula>LEFT(L38,1)="["</formula>
    </cfRule>
  </conditionalFormatting>
  <conditionalFormatting sqref="L44">
    <cfRule type="expression" dxfId="160" priority="311">
      <formula>L44&lt;&gt;" "</formula>
    </cfRule>
    <cfRule type="expression" dxfId="159" priority="312">
      <formula>LEFT(L44,1)="["</formula>
    </cfRule>
  </conditionalFormatting>
  <conditionalFormatting sqref="M8">
    <cfRule type="expression" dxfId="158" priority="432">
      <formula>M8&lt;&gt;" "</formula>
    </cfRule>
  </conditionalFormatting>
  <conditionalFormatting sqref="M14">
    <cfRule type="expression" dxfId="157" priority="408">
      <formula>M14&lt;&gt;" "</formula>
    </cfRule>
  </conditionalFormatting>
  <conditionalFormatting sqref="M20">
    <cfRule type="expression" dxfId="156" priority="392">
      <formula>M20&lt;&gt;" "</formula>
    </cfRule>
  </conditionalFormatting>
  <conditionalFormatting sqref="M27:M29">
    <cfRule type="expression" dxfId="155" priority="158">
      <formula>AND(M27&lt;&gt;" ",M27&lt;&gt;"")</formula>
    </cfRule>
  </conditionalFormatting>
  <conditionalFormatting sqref="M33:M35">
    <cfRule type="expression" dxfId="154" priority="153">
      <formula>AND(M33&lt;&gt;" ",M33&lt;&gt;"")</formula>
    </cfRule>
  </conditionalFormatting>
  <conditionalFormatting sqref="M39:M41">
    <cfRule type="expression" dxfId="153" priority="148">
      <formula>AND(M39&lt;&gt;" ",M39&lt;&gt;"")</formula>
    </cfRule>
  </conditionalFormatting>
  <conditionalFormatting sqref="M45:M47">
    <cfRule type="expression" dxfId="152" priority="143">
      <formula>AND(M45&lt;&gt;" ",M45&lt;&gt;"")</formula>
    </cfRule>
  </conditionalFormatting>
  <conditionalFormatting sqref="M3:N5">
    <cfRule type="expression" dxfId="151" priority="254">
      <formula>OR(M3=" f ",M3="f/g")</formula>
    </cfRule>
    <cfRule type="expression" dxfId="150" priority="253" stopIfTrue="1">
      <formula>M3=" g "</formula>
    </cfRule>
  </conditionalFormatting>
  <conditionalFormatting sqref="M8:N8">
    <cfRule type="expression" dxfId="149" priority="433">
      <formula>LEFT(M8,1)="["</formula>
    </cfRule>
  </conditionalFormatting>
  <conditionalFormatting sqref="M9:N11">
    <cfRule type="expression" dxfId="148" priority="241" stopIfTrue="1">
      <formula>M9=" g "</formula>
    </cfRule>
    <cfRule type="expression" dxfId="147" priority="242">
      <formula>OR(M9=" f ",M9="f/g")</formula>
    </cfRule>
  </conditionalFormatting>
  <conditionalFormatting sqref="M14:N14">
    <cfRule type="expression" dxfId="146" priority="409">
      <formula>LEFT(M14,1)="["</formula>
    </cfRule>
  </conditionalFormatting>
  <conditionalFormatting sqref="M15:N17">
    <cfRule type="expression" dxfId="145" priority="229" stopIfTrue="1">
      <formula>M15=" g "</formula>
    </cfRule>
    <cfRule type="expression" dxfId="144" priority="230">
      <formula>OR(M15=" f ",M15="f/g")</formula>
    </cfRule>
  </conditionalFormatting>
  <conditionalFormatting sqref="M20:N20">
    <cfRule type="expression" dxfId="143" priority="393">
      <formula>LEFT(M20,1)="["</formula>
    </cfRule>
  </conditionalFormatting>
  <conditionalFormatting sqref="M21:N23">
    <cfRule type="expression" dxfId="142" priority="219" stopIfTrue="1">
      <formula>M21=" g "</formula>
    </cfRule>
    <cfRule type="expression" dxfId="141" priority="220">
      <formula>OR(M21=" f ",M21="f/g")</formula>
    </cfRule>
  </conditionalFormatting>
  <conditionalFormatting sqref="N8">
    <cfRule type="expression" dxfId="140" priority="431">
      <formula>N8&lt;&gt;" "</formula>
    </cfRule>
  </conditionalFormatting>
  <conditionalFormatting sqref="N14">
    <cfRule type="expression" dxfId="139" priority="407">
      <formula>N14&lt;&gt;" "</formula>
    </cfRule>
  </conditionalFormatting>
  <conditionalFormatting sqref="N20">
    <cfRule type="expression" dxfId="138" priority="391">
      <formula>N20&lt;&gt;" "</formula>
    </cfRule>
  </conditionalFormatting>
  <conditionalFormatting sqref="N26">
    <cfRule type="expression" dxfId="137" priority="357">
      <formula>N26&lt;&gt;" "</formula>
    </cfRule>
    <cfRule type="expression" dxfId="136" priority="358">
      <formula>LEFT(N26,1)="["</formula>
    </cfRule>
  </conditionalFormatting>
  <conditionalFormatting sqref="N32">
    <cfRule type="expression" dxfId="135" priority="341">
      <formula>N32&lt;&gt;" "</formula>
    </cfRule>
    <cfRule type="expression" dxfId="134" priority="342">
      <formula>LEFT(N32,1)="["</formula>
    </cfRule>
  </conditionalFormatting>
  <conditionalFormatting sqref="N38">
    <cfRule type="expression" dxfId="133" priority="325">
      <formula>N38&lt;&gt;" "</formula>
    </cfRule>
    <cfRule type="expression" dxfId="132" priority="326">
      <formula>LEFT(N38,1)="["</formula>
    </cfRule>
  </conditionalFormatting>
  <conditionalFormatting sqref="N44">
    <cfRule type="expression" dxfId="131" priority="310">
      <formula>LEFT(N44,1)="["</formula>
    </cfRule>
    <cfRule type="expression" dxfId="130" priority="309">
      <formula>N44&lt;&gt;" "</formula>
    </cfRule>
  </conditionalFormatting>
  <conditionalFormatting sqref="N27:P29">
    <cfRule type="expression" dxfId="129" priority="207" stopIfTrue="1">
      <formula>N27=" g "</formula>
    </cfRule>
    <cfRule type="expression" dxfId="128" priority="208" stopIfTrue="1">
      <formula>OR(N27=" f ",N27="f/g")</formula>
    </cfRule>
  </conditionalFormatting>
  <conditionalFormatting sqref="N33:P35">
    <cfRule type="expression" dxfId="127" priority="201" stopIfTrue="1">
      <formula>N33=" g "</formula>
    </cfRule>
    <cfRule type="expression" dxfId="126" priority="202" stopIfTrue="1">
      <formula>OR(N33=" f ",N33="f/g")</formula>
    </cfRule>
  </conditionalFormatting>
  <conditionalFormatting sqref="N39:P41">
    <cfRule type="expression" dxfId="125" priority="191" stopIfTrue="1">
      <formula>N39=" g "</formula>
    </cfRule>
    <cfRule type="expression" dxfId="124" priority="192" stopIfTrue="1">
      <formula>OR(N39=" f ",N39="f/g")</formula>
    </cfRule>
  </conditionalFormatting>
  <conditionalFormatting sqref="N45:P47">
    <cfRule type="expression" dxfId="123" priority="186" stopIfTrue="1">
      <formula>OR(N45=" f ",N45="f/g")</formula>
    </cfRule>
    <cfRule type="expression" dxfId="122" priority="185" stopIfTrue="1">
      <formula>N45=" g "</formula>
    </cfRule>
  </conditionalFormatting>
  <conditionalFormatting sqref="O9:O11">
    <cfRule type="expression" dxfId="121" priority="163">
      <formula>AND(O9&lt;&gt;" ",O9&lt;&gt;"")</formula>
    </cfRule>
  </conditionalFormatting>
  <conditionalFormatting sqref="O15:O17">
    <cfRule type="expression" dxfId="120" priority="170">
      <formula>AND(O15&lt;&gt;" ",O15&lt;&gt;"")</formula>
    </cfRule>
  </conditionalFormatting>
  <conditionalFormatting sqref="O21:O23">
    <cfRule type="expression" dxfId="119" priority="175">
      <formula>AND(O21&lt;&gt;" ",O21&lt;&gt;"")</formula>
    </cfRule>
  </conditionalFormatting>
  <conditionalFormatting sqref="P8">
    <cfRule type="expression" dxfId="118" priority="428">
      <formula>P8&lt;&gt;" "</formula>
    </cfRule>
  </conditionalFormatting>
  <conditionalFormatting sqref="P14">
    <cfRule type="expression" dxfId="117" priority="404">
      <formula>P14&lt;&gt;" "</formula>
    </cfRule>
  </conditionalFormatting>
  <conditionalFormatting sqref="P20">
    <cfRule type="expression" dxfId="116" priority="388">
      <formula>P20&lt;&gt;" "</formula>
    </cfRule>
  </conditionalFormatting>
  <conditionalFormatting sqref="P26">
    <cfRule type="expression" dxfId="115" priority="356">
      <formula>LEFT(P26,1)="["</formula>
    </cfRule>
    <cfRule type="expression" dxfId="114" priority="355">
      <formula>P26&lt;&gt;" "</formula>
    </cfRule>
  </conditionalFormatting>
  <conditionalFormatting sqref="P32">
    <cfRule type="expression" dxfId="113" priority="339">
      <formula>P32&lt;&gt;" "</formula>
    </cfRule>
    <cfRule type="expression" dxfId="112" priority="340">
      <formula>LEFT(P32,1)="["</formula>
    </cfRule>
  </conditionalFormatting>
  <conditionalFormatting sqref="P38">
    <cfRule type="expression" dxfId="111" priority="323">
      <formula>P38&lt;&gt;" "</formula>
    </cfRule>
    <cfRule type="expression" dxfId="110" priority="324">
      <formula>LEFT(P38,1)="["</formula>
    </cfRule>
  </conditionalFormatting>
  <conditionalFormatting sqref="P44">
    <cfRule type="expression" dxfId="109" priority="307">
      <formula>P44&lt;&gt;" "</formula>
    </cfRule>
    <cfRule type="expression" dxfId="108" priority="308">
      <formula>LEFT(P44,1)="["</formula>
    </cfRule>
  </conditionalFormatting>
  <conditionalFormatting sqref="P3:Q5">
    <cfRule type="expression" dxfId="107" priority="251" stopIfTrue="1">
      <formula>P3=" g "</formula>
    </cfRule>
    <cfRule type="expression" dxfId="106" priority="252">
      <formula>OR(P3=" f ",P3="f/g")</formula>
    </cfRule>
  </conditionalFormatting>
  <conditionalFormatting sqref="P8:Q8">
    <cfRule type="expression" dxfId="105" priority="429">
      <formula>LEFT(P8,1)="["</formula>
    </cfRule>
  </conditionalFormatting>
  <conditionalFormatting sqref="P9:Q11">
    <cfRule type="expression" dxfId="104" priority="239" stopIfTrue="1">
      <formula>P9=" g "</formula>
    </cfRule>
    <cfRule type="expression" dxfId="103" priority="240">
      <formula>OR(P9=" f ",P9="f/g")</formula>
    </cfRule>
  </conditionalFormatting>
  <conditionalFormatting sqref="P14:Q14">
    <cfRule type="expression" dxfId="102" priority="405">
      <formula>LEFT(P14,1)="["</formula>
    </cfRule>
  </conditionalFormatting>
  <conditionalFormatting sqref="P15:Q17">
    <cfRule type="expression" dxfId="101" priority="227" stopIfTrue="1">
      <formula>P15=" g "</formula>
    </cfRule>
    <cfRule type="expression" dxfId="100" priority="228">
      <formula>OR(P15=" f ",P15="f/g")</formula>
    </cfRule>
  </conditionalFormatting>
  <conditionalFormatting sqref="P20:Q20">
    <cfRule type="expression" dxfId="99" priority="389">
      <formula>LEFT(P20,1)="["</formula>
    </cfRule>
  </conditionalFormatting>
  <conditionalFormatting sqref="P21:Q23">
    <cfRule type="expression" dxfId="98" priority="222">
      <formula>OR(P21=" f ",P21="f/g")</formula>
    </cfRule>
    <cfRule type="expression" dxfId="97" priority="221" stopIfTrue="1">
      <formula>P21=" g "</formula>
    </cfRule>
  </conditionalFormatting>
  <conditionalFormatting sqref="Q8">
    <cfRule type="expression" dxfId="96" priority="427">
      <formula>Q8&lt;&gt;" "</formula>
    </cfRule>
  </conditionalFormatting>
  <conditionalFormatting sqref="Q14">
    <cfRule type="expression" dxfId="95" priority="403">
      <formula>Q14&lt;&gt;" "</formula>
    </cfRule>
  </conditionalFormatting>
  <conditionalFormatting sqref="Q20">
    <cfRule type="expression" dxfId="94" priority="387">
      <formula>Q20&lt;&gt;" "</formula>
    </cfRule>
  </conditionalFormatting>
  <conditionalFormatting sqref="Q27:Q29">
    <cfRule type="expression" dxfId="93" priority="159">
      <formula>AND(Q27&lt;&gt;" ",Q27&lt;&gt;"")</formula>
    </cfRule>
  </conditionalFormatting>
  <conditionalFormatting sqref="Q33:Q35">
    <cfRule type="expression" dxfId="92" priority="152">
      <formula>AND(Q33&lt;&gt;" ",Q33&lt;&gt;"")</formula>
    </cfRule>
  </conditionalFormatting>
  <conditionalFormatting sqref="Q39:Q41">
    <cfRule type="expression" dxfId="91" priority="149">
      <formula>AND(Q39&lt;&gt;" ",Q39&lt;&gt;"")</formula>
    </cfRule>
  </conditionalFormatting>
  <conditionalFormatting sqref="Q45:Q47">
    <cfRule type="expression" dxfId="90" priority="142">
      <formula>AND(Q45&lt;&gt;" ",Q45&lt;&gt;"")</formula>
    </cfRule>
  </conditionalFormatting>
  <conditionalFormatting sqref="R9:R11">
    <cfRule type="expression" dxfId="89" priority="162">
      <formula>AND(R9&lt;&gt;" ",R9&lt;&gt;"")</formula>
    </cfRule>
  </conditionalFormatting>
  <conditionalFormatting sqref="R15:R17">
    <cfRule type="expression" dxfId="88" priority="171">
      <formula>AND(R15&lt;&gt;" ",R15&lt;&gt;"")</formula>
    </cfRule>
  </conditionalFormatting>
  <conditionalFormatting sqref="R21:R23">
    <cfRule type="expression" dxfId="87" priority="174">
      <formula>AND(R21&lt;&gt;" ",R21&lt;&gt;"")</formula>
    </cfRule>
  </conditionalFormatting>
  <conditionalFormatting sqref="R26">
    <cfRule type="expression" dxfId="86" priority="354">
      <formula>LEFT(R26,1)="["</formula>
    </cfRule>
    <cfRule type="expression" dxfId="85" priority="353">
      <formula>R26&lt;&gt;" "</formula>
    </cfRule>
  </conditionalFormatting>
  <conditionalFormatting sqref="R32">
    <cfRule type="expression" dxfId="84" priority="337">
      <formula>R32&lt;&gt;" "</formula>
    </cfRule>
    <cfRule type="expression" dxfId="83" priority="338">
      <formula>LEFT(R32,1)="["</formula>
    </cfRule>
  </conditionalFormatting>
  <conditionalFormatting sqref="R38">
    <cfRule type="expression" dxfId="82" priority="322">
      <formula>LEFT(R38,1)="["</formula>
    </cfRule>
    <cfRule type="expression" dxfId="81" priority="321">
      <formula>R38&lt;&gt;" "</formula>
    </cfRule>
  </conditionalFormatting>
  <conditionalFormatting sqref="R44">
    <cfRule type="expression" dxfId="80" priority="306">
      <formula>LEFT(R44,1)="["</formula>
    </cfRule>
    <cfRule type="expression" dxfId="79" priority="305">
      <formula>R44&lt;&gt;" "</formula>
    </cfRule>
  </conditionalFormatting>
  <conditionalFormatting sqref="R27:T29">
    <cfRule type="expression" dxfId="78" priority="206" stopIfTrue="1">
      <formula>OR(R27=" f ",R27="f/g")</formula>
    </cfRule>
    <cfRule type="expression" dxfId="77" priority="205" stopIfTrue="1">
      <formula>R27=" g "</formula>
    </cfRule>
  </conditionalFormatting>
  <conditionalFormatting sqref="R33:T35">
    <cfRule type="expression" dxfId="76" priority="203" stopIfTrue="1">
      <formula>R33=" g "</formula>
    </cfRule>
    <cfRule type="expression" dxfId="75" priority="204" stopIfTrue="1">
      <formula>OR(R33=" f ",R33="f/g")</formula>
    </cfRule>
  </conditionalFormatting>
  <conditionalFormatting sqref="R39:T41">
    <cfRule type="expression" dxfId="74" priority="190" stopIfTrue="1">
      <formula>OR(R39=" f ",R39="f/g")</formula>
    </cfRule>
    <cfRule type="expression" dxfId="73" priority="189" stopIfTrue="1">
      <formula>R39=" g "</formula>
    </cfRule>
  </conditionalFormatting>
  <conditionalFormatting sqref="R45:T47">
    <cfRule type="expression" dxfId="72" priority="188" stopIfTrue="1">
      <formula>OR(R45=" f ",R45="f/g")</formula>
    </cfRule>
    <cfRule type="expression" dxfId="71" priority="187" stopIfTrue="1">
      <formula>R45=" g "</formula>
    </cfRule>
  </conditionalFormatting>
  <conditionalFormatting sqref="S8">
    <cfRule type="expression" dxfId="70" priority="424">
      <formula>S8&lt;&gt;" "</formula>
    </cfRule>
  </conditionalFormatting>
  <conditionalFormatting sqref="S14">
    <cfRule type="expression" dxfId="69" priority="400">
      <formula>S14&lt;&gt;" "</formula>
    </cfRule>
  </conditionalFormatting>
  <conditionalFormatting sqref="S20">
    <cfRule type="expression" dxfId="68" priority="384">
      <formula>S20&lt;&gt;" "</formula>
    </cfRule>
  </conditionalFormatting>
  <conditionalFormatting sqref="S3:T5">
    <cfRule type="expression" dxfId="67" priority="249" stopIfTrue="1">
      <formula>S3=" g "</formula>
    </cfRule>
    <cfRule type="expression" dxfId="66" priority="250">
      <formula>OR(S3=" f ",S3="f/g")</formula>
    </cfRule>
  </conditionalFormatting>
  <conditionalFormatting sqref="S8:T8">
    <cfRule type="expression" dxfId="65" priority="425">
      <formula>LEFT(S8,1)="["</formula>
    </cfRule>
  </conditionalFormatting>
  <conditionalFormatting sqref="S9:T11">
    <cfRule type="expression" dxfId="64" priority="237" stopIfTrue="1">
      <formula>S9=" g "</formula>
    </cfRule>
    <cfRule type="expression" dxfId="63" priority="238">
      <formula>OR(S9=" f ",S9="f/g")</formula>
    </cfRule>
  </conditionalFormatting>
  <conditionalFormatting sqref="S14:T14">
    <cfRule type="expression" dxfId="62" priority="401">
      <formula>LEFT(S14,1)="["</formula>
    </cfRule>
  </conditionalFormatting>
  <conditionalFormatting sqref="S15:T17">
    <cfRule type="expression" dxfId="61" priority="225" stopIfTrue="1">
      <formula>S15=" g "</formula>
    </cfRule>
    <cfRule type="expression" dxfId="60" priority="226">
      <formula>OR(S15=" f ",S15="f/g")</formula>
    </cfRule>
  </conditionalFormatting>
  <conditionalFormatting sqref="S20:T20">
    <cfRule type="expression" dxfId="59" priority="385">
      <formula>LEFT(S20,1)="["</formula>
    </cfRule>
  </conditionalFormatting>
  <conditionalFormatting sqref="S21:T23">
    <cfRule type="expression" dxfId="58" priority="224">
      <formula>OR(S21=" f ",S21="f/g")</formula>
    </cfRule>
    <cfRule type="expression" dxfId="57" priority="223" stopIfTrue="1">
      <formula>S21=" g "</formula>
    </cfRule>
  </conditionalFormatting>
  <conditionalFormatting sqref="T8">
    <cfRule type="expression" dxfId="56" priority="423">
      <formula>T8&lt;&gt;" "</formula>
    </cfRule>
  </conditionalFormatting>
  <conditionalFormatting sqref="T14">
    <cfRule type="expression" dxfId="55" priority="399">
      <formula>T14&lt;&gt;" "</formula>
    </cfRule>
  </conditionalFormatting>
  <conditionalFormatting sqref="T20">
    <cfRule type="expression" dxfId="54" priority="383">
      <formula>T20&lt;&gt;" "</formula>
    </cfRule>
  </conditionalFormatting>
  <conditionalFormatting sqref="T26">
    <cfRule type="expression" dxfId="53" priority="352">
      <formula>LEFT(T26,1)="["</formula>
    </cfRule>
    <cfRule type="expression" dxfId="52" priority="351">
      <formula>T26&lt;&gt;" "</formula>
    </cfRule>
  </conditionalFormatting>
  <conditionalFormatting sqref="T32">
    <cfRule type="expression" dxfId="51" priority="336">
      <formula>LEFT(T32,1)="["</formula>
    </cfRule>
    <cfRule type="expression" dxfId="50" priority="335">
      <formula>T32&lt;&gt;" "</formula>
    </cfRule>
  </conditionalFormatting>
  <conditionalFormatting sqref="T38">
    <cfRule type="expression" dxfId="49" priority="319">
      <formula>T38&lt;&gt;" "</formula>
    </cfRule>
    <cfRule type="expression" dxfId="48" priority="320">
      <formula>LEFT(T38,1)="["</formula>
    </cfRule>
  </conditionalFormatting>
  <conditionalFormatting sqref="T44">
    <cfRule type="expression" dxfId="47" priority="303">
      <formula>T44&lt;&gt;" "</formula>
    </cfRule>
    <cfRule type="expression" dxfId="46" priority="304">
      <formula>LEFT(T44,1)="["</formula>
    </cfRule>
  </conditionalFormatting>
  <conditionalFormatting sqref="U9:U11">
    <cfRule type="expression" dxfId="45" priority="161">
      <formula>AND(U9&lt;&gt;" ",U9&lt;&gt;"")</formula>
    </cfRule>
  </conditionalFormatting>
  <conditionalFormatting sqref="U15:U17">
    <cfRule type="expression" dxfId="44" priority="172">
      <formula>AND(U15&lt;&gt;" ",U15&lt;&gt;"")</formula>
    </cfRule>
  </conditionalFormatting>
  <conditionalFormatting sqref="U21:U23">
    <cfRule type="expression" dxfId="43" priority="173">
      <formula>AND(U21&lt;&gt;" ",U21&lt;&gt;"")</formula>
    </cfRule>
  </conditionalFormatting>
  <conditionalFormatting sqref="U27:U29">
    <cfRule type="expression" dxfId="42" priority="160">
      <formula>AND(U27&lt;&gt;" ",U27&lt;&gt;"")</formula>
    </cfRule>
  </conditionalFormatting>
  <conditionalFormatting sqref="U33:U35">
    <cfRule type="expression" dxfId="41" priority="151">
      <formula>AND(U33&lt;&gt;" ",U33&lt;&gt;"")</formula>
    </cfRule>
  </conditionalFormatting>
  <conditionalFormatting sqref="U39:U41">
    <cfRule type="expression" dxfId="40" priority="150">
      <formula>AND(U39&lt;&gt;" ",U39&lt;&gt;"")</formula>
    </cfRule>
  </conditionalFormatting>
  <conditionalFormatting sqref="U45:U47">
    <cfRule type="expression" dxfId="39" priority="141">
      <formula>AND(U45&lt;&gt;" ",U45&lt;&gt;"")</formula>
    </cfRule>
  </conditionalFormatting>
  <conditionalFormatting sqref="AB1:AB2 AD1:AD2 AB48:AB90 AD48:AD90 AB93:AB272 AD93:AD272 AB362:AB1048576 AD362:AD1048576">
    <cfRule type="expression" dxfId="38" priority="121">
      <formula xml:space="preserve"> AB1 = " "</formula>
    </cfRule>
  </conditionalFormatting>
  <conditionalFormatting sqref="AB289:AB290">
    <cfRule type="expression" dxfId="37" priority="86">
      <formula xml:space="preserve"> AB289 = " "</formula>
    </cfRule>
  </conditionalFormatting>
  <conditionalFormatting sqref="AB313">
    <cfRule type="expression" dxfId="36" priority="16">
      <formula xml:space="preserve"> AB313 = " "</formula>
    </cfRule>
  </conditionalFormatting>
  <conditionalFormatting sqref="AB316:AB360">
    <cfRule type="expression" dxfId="35" priority="15">
      <formula xml:space="preserve"> AB316 = " "</formula>
    </cfRule>
  </conditionalFormatting>
  <conditionalFormatting sqref="AB273:AD288 AC289:AD290 AB291:AD295 AB296 AD296 AB297:AD307 AB308:AC308 AB309:AD312 AC313:AD313 AB314:AD315">
    <cfRule type="expression" dxfId="34" priority="133">
      <formula>AB273 = " "</formula>
    </cfRule>
  </conditionalFormatting>
  <conditionalFormatting sqref="AC1:AC2 AC48:AC90 AC93:AC99 AC101:AC272 AC362:AC1048576">
    <cfRule type="expression" dxfId="33" priority="120" stopIfTrue="1">
      <formula xml:space="preserve"> AC1 = " "</formula>
    </cfRule>
  </conditionalFormatting>
  <conditionalFormatting sqref="AC100">
    <cfRule type="expression" dxfId="32" priority="23">
      <formula xml:space="preserve"> AC100 = " "</formula>
    </cfRule>
  </conditionalFormatting>
  <conditionalFormatting sqref="AC296">
    <cfRule type="expression" dxfId="31" priority="92" stopIfTrue="1">
      <formula xml:space="preserve"> AC296 = " "</formula>
    </cfRule>
  </conditionalFormatting>
  <conditionalFormatting sqref="AC316:AC360">
    <cfRule type="expression" dxfId="30" priority="116" stopIfTrue="1">
      <formula xml:space="preserve"> AC316 = " "</formula>
    </cfRule>
  </conditionalFormatting>
  <conditionalFormatting sqref="AD308">
    <cfRule type="expression" dxfId="29" priority="18">
      <formula xml:space="preserve"> AD308 = " "</formula>
    </cfRule>
  </conditionalFormatting>
  <conditionalFormatting sqref="AD316:AD360">
    <cfRule type="expression" dxfId="28" priority="7">
      <formula xml:space="preserve"> AD316 = " "</formula>
    </cfRule>
  </conditionalFormatting>
  <conditionalFormatting sqref="AF1:AF2 AH1:AJ2 AF48:AF90 AH48:AJ90 AF93:AF108 AH93:AJ272 AF111:AF149 AF152:AF192 AF195:AF255 AF257:AF260 AF262:AF272">
    <cfRule type="expression" dxfId="27" priority="122" stopIfTrue="1">
      <formula>AF1=" "</formula>
    </cfRule>
  </conditionalFormatting>
  <conditionalFormatting sqref="AF109:AF110">
    <cfRule type="expression" dxfId="26" priority="38">
      <formula xml:space="preserve"> AF109 = " "</formula>
    </cfRule>
  </conditionalFormatting>
  <conditionalFormatting sqref="AF151">
    <cfRule type="expression" dxfId="25" priority="42">
      <formula xml:space="preserve"> AF151 = " "</formula>
    </cfRule>
  </conditionalFormatting>
  <conditionalFormatting sqref="AF194">
    <cfRule type="expression" dxfId="24" priority="41">
      <formula xml:space="preserve"> AF194 = " "</formula>
    </cfRule>
  </conditionalFormatting>
  <conditionalFormatting sqref="AF256">
    <cfRule type="expression" dxfId="23" priority="44">
      <formula xml:space="preserve"> AF256 = " "</formula>
    </cfRule>
  </conditionalFormatting>
  <conditionalFormatting sqref="AF261">
    <cfRule type="expression" dxfId="22" priority="40">
      <formula xml:space="preserve"> AF261 = " "</formula>
    </cfRule>
  </conditionalFormatting>
  <conditionalFormatting sqref="AF273:AF278 AH273:AJ278">
    <cfRule type="expression" dxfId="21" priority="132">
      <formula>AF273=" "</formula>
    </cfRule>
  </conditionalFormatting>
  <conditionalFormatting sqref="AF279:AF288 AF291:AF360">
    <cfRule type="expression" dxfId="20" priority="65" stopIfTrue="1">
      <formula>AF279=" "</formula>
    </cfRule>
  </conditionalFormatting>
  <conditionalFormatting sqref="AF290">
    <cfRule type="expression" dxfId="19" priority="39">
      <formula xml:space="preserve"> AF290 = " "</formula>
    </cfRule>
  </conditionalFormatting>
  <conditionalFormatting sqref="AF362:AF1048576">
    <cfRule type="expression" dxfId="18" priority="70" stopIfTrue="1">
      <formula>AF362=" "</formula>
    </cfRule>
  </conditionalFormatting>
  <conditionalFormatting sqref="AH279:AJ360">
    <cfRule type="expression" dxfId="17" priority="82" stopIfTrue="1">
      <formula>AH279=" "</formula>
    </cfRule>
  </conditionalFormatting>
  <conditionalFormatting sqref="AH362:AJ1048576">
    <cfRule type="expression" dxfId="16" priority="80" stopIfTrue="1">
      <formula>AH362=" "</formula>
    </cfRule>
  </conditionalFormatting>
  <conditionalFormatting sqref="AL189:AP225">
    <cfRule type="expression" dxfId="15" priority="67">
      <formula>AL189=#REF!</formula>
    </cfRule>
  </conditionalFormatting>
  <conditionalFormatting sqref="AL54:AT90 AM144:AO180 AQ144:AT180 AQ189:AT201 AS201:AS203 AQ202:AR203 AT202:AT203 AQ204:AT225 AL234:AT255 AL256:AS256 AL257:AT260 AL261:AS261 AL262:AT270 AL271:AP272 AL279:AT315 AL316:AP317">
    <cfRule type="expression" dxfId="14" priority="300">
      <formula>AL54=#REF!</formula>
    </cfRule>
  </conditionalFormatting>
  <conditionalFormatting sqref="AL99:AT135">
    <cfRule type="expression" dxfId="13" priority="19">
      <formula>AL99=#REF!</formula>
    </cfRule>
  </conditionalFormatting>
  <conditionalFormatting sqref="AL138:AT139 AL140 AL141:AT141 AL142 AL143:AT143 AP144:AP180 AL144:AL181 AM181:AT181 AL182:AT184 AL185 AL186:AT186 AL187 AL188:AT188 AL226:AT229 AL230 AL231:AT231 AL232 AL233:AT233 AL273:AP273 AS273:AT273 AL274:AT274 AL275 AL276:AT276 AL277 AL278:AT278">
    <cfRule type="expression" dxfId="12" priority="642">
      <formula>AL138=#REF!</formula>
    </cfRule>
  </conditionalFormatting>
  <conditionalFormatting sqref="AL324:AT360">
    <cfRule type="expression" dxfId="11" priority="49">
      <formula>AL324=#REF!</formula>
    </cfRule>
  </conditionalFormatting>
  <conditionalFormatting sqref="AL362:AT633">
    <cfRule type="expression" dxfId="10" priority="679">
      <formula>AL362=#REF!</formula>
    </cfRule>
  </conditionalFormatting>
  <conditionalFormatting sqref="AX54:BE90">
    <cfRule type="expression" dxfId="9" priority="31">
      <formula>AX54&lt;&gt;AM54</formula>
    </cfRule>
  </conditionalFormatting>
  <conditionalFormatting sqref="AX99:BE135">
    <cfRule type="expression" dxfId="8" priority="6">
      <formula>AX99&lt;&gt;AM99</formula>
    </cfRule>
  </conditionalFormatting>
  <conditionalFormatting sqref="AX144:BE180">
    <cfRule type="expression" dxfId="7" priority="5">
      <formula>AX144&lt;&gt;AM144</formula>
    </cfRule>
  </conditionalFormatting>
  <conditionalFormatting sqref="AX189:BE225">
    <cfRule type="expression" dxfId="6" priority="4">
      <formula>AX189&lt;&gt;AM189</formula>
    </cfRule>
  </conditionalFormatting>
  <conditionalFormatting sqref="AX234:BE270">
    <cfRule type="expression" dxfId="5" priority="3">
      <formula>AX234&lt;&gt;AM234</formula>
    </cfRule>
  </conditionalFormatting>
  <conditionalFormatting sqref="AX279:BE315">
    <cfRule type="expression" dxfId="4" priority="2">
      <formula>AX279&lt;&gt;AM279</formula>
    </cfRule>
  </conditionalFormatting>
  <conditionalFormatting sqref="AX324:BE360">
    <cfRule type="expression" dxfId="3" priority="1">
      <formula>AX324&lt;&gt;AM324</formula>
    </cfRule>
  </conditionalFormatting>
  <conditionalFormatting sqref="BI47:BI94 BI137:BI228 BI230:BI272 BI275:BI633">
    <cfRule type="expression" dxfId="2" priority="178">
      <formula>ISNA(BI47)</formula>
    </cfRule>
  </conditionalFormatting>
  <dataValidations count="1">
    <dataValidation type="list" allowBlank="1" showInputMessage="1" showErrorMessage="1" sqref="A1" xr:uid="{00000000-0002-0000-0000-000000000000}">
      <formula1>$W$3:$W$33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2"/>
  <sheetViews>
    <sheetView workbookViewId="0">
      <pane ySplit="1" topLeftCell="A2" activePane="bottomLeft" state="frozen"/>
      <selection activeCell="I33" sqref="I33:I35"/>
      <selection pane="bottomLeft" activeCell="B290" sqref="B290"/>
    </sheetView>
  </sheetViews>
  <sheetFormatPr baseColWidth="10" defaultColWidth="10.83203125" defaultRowHeight="16"/>
  <cols>
    <col min="1" max="1" width="12.6640625" bestFit="1" customWidth="1"/>
    <col min="2" max="2" width="18.83203125" style="43" bestFit="1" customWidth="1"/>
    <col min="3" max="3" width="24" style="43" customWidth="1"/>
    <col min="4" max="4" width="10.5" style="5" bestFit="1" customWidth="1"/>
    <col min="5" max="5" width="19.33203125" bestFit="1" customWidth="1"/>
    <col min="6" max="6" width="18.33203125" bestFit="1" customWidth="1"/>
    <col min="7" max="7" width="18.5" customWidth="1"/>
    <col min="8" max="8" width="19.5" bestFit="1" customWidth="1"/>
    <col min="9" max="9" width="18.83203125" bestFit="1" customWidth="1"/>
    <col min="11" max="11" width="47.5" bestFit="1" customWidth="1"/>
    <col min="12" max="12" width="7.6640625" bestFit="1" customWidth="1"/>
    <col min="13" max="13" width="255.6640625" customWidth="1"/>
  </cols>
  <sheetData>
    <row r="1" spans="2:13">
      <c r="B1" s="35" t="s">
        <v>452</v>
      </c>
      <c r="C1" s="35" t="s">
        <v>453</v>
      </c>
      <c r="E1" s="34" t="s">
        <v>295</v>
      </c>
      <c r="F1" s="34"/>
    </row>
    <row r="2" spans="2:13">
      <c r="B2" s="36">
        <v>0</v>
      </c>
      <c r="C2" s="36" t="s">
        <v>273</v>
      </c>
      <c r="E2" s="57" t="s">
        <v>158</v>
      </c>
      <c r="F2" s="57" t="s">
        <v>161</v>
      </c>
    </row>
    <row r="3" spans="2:13">
      <c r="B3" s="36" t="s">
        <v>404</v>
      </c>
      <c r="C3" s="36" t="s">
        <v>273</v>
      </c>
      <c r="E3" s="57" t="s">
        <v>213</v>
      </c>
      <c r="F3" s="57" t="s">
        <v>213</v>
      </c>
      <c r="H3" s="72" t="s">
        <v>468</v>
      </c>
      <c r="I3" s="73" t="str">
        <f>""</f>
        <v/>
      </c>
      <c r="J3" s="75" t="str">
        <f>"A1"</f>
        <v>A1</v>
      </c>
      <c r="K3" s="74" t="str">
        <f>"Substitute(" &amp; J3 &amp; "; """&amp;H3&amp;"""; """ &amp; I3 &amp;"""); "</f>
        <v xml:space="preserve">Substitute(A1; ".lo"; ""); </v>
      </c>
      <c r="L3" s="72" t="s">
        <v>469</v>
      </c>
      <c r="M3" s="76" t="str">
        <f>K4</f>
        <v>Substitute(Substitute(A1; ".lo"; ""); "MNU_"; "-MNU_")</v>
      </c>
    </row>
    <row r="4" spans="2:13">
      <c r="B4" s="36">
        <v>1</v>
      </c>
      <c r="C4" s="36" t="s">
        <v>259</v>
      </c>
      <c r="E4" s="57" t="s">
        <v>216</v>
      </c>
      <c r="F4" s="57" t="s">
        <v>219</v>
      </c>
      <c r="H4" s="72" t="s">
        <v>471</v>
      </c>
      <c r="I4" s="72" t="str">
        <f>"-MNU_"</f>
        <v>-MNU_</v>
      </c>
      <c r="K4" s="74" t="str">
        <f>"Substitute(" &amp; K3&amp; """"&amp;H4&amp;"""; """&amp;I4&amp;""")"</f>
        <v>Substitute(Substitute(A1; ".lo"; ""); "MNU_"; "-MNU_")</v>
      </c>
      <c r="L4" s="72" t="s">
        <v>470</v>
      </c>
      <c r="M4" s="72" t="s">
        <v>574</v>
      </c>
    </row>
    <row r="5" spans="2:13">
      <c r="B5" s="36" t="s">
        <v>405</v>
      </c>
      <c r="C5" s="36" t="s">
        <v>259</v>
      </c>
      <c r="E5" s="57" t="s">
        <v>221</v>
      </c>
      <c r="F5" s="57" t="s">
        <v>222</v>
      </c>
    </row>
    <row r="6" spans="2:13">
      <c r="B6" s="36">
        <v>2</v>
      </c>
      <c r="C6" s="36" t="s">
        <v>262</v>
      </c>
      <c r="E6" s="57" t="s">
        <v>227</v>
      </c>
      <c r="F6" s="57" t="s">
        <v>227</v>
      </c>
      <c r="G6" s="129" t="s">
        <v>572</v>
      </c>
      <c r="H6" s="130" t="s">
        <v>461</v>
      </c>
      <c r="I6" s="130" t="s">
        <v>273</v>
      </c>
      <c r="J6" s="75" t="s">
        <v>571</v>
      </c>
      <c r="K6" s="74" t="str">
        <f>"Substitute(" &amp; J6 &amp; "; """&amp;H6&amp;"""; """ &amp; I6 &amp;""")"</f>
        <v>Substitute(B2; "ITM_SEMICOLON"; "ITM_0")</v>
      </c>
      <c r="L6" s="72" t="s">
        <v>469</v>
      </c>
      <c r="M6" s="76" t="str">
        <f>K6</f>
        <v>Substitute(B2; "ITM_SEMICOLON"; "ITM_0")</v>
      </c>
    </row>
    <row r="7" spans="2:13">
      <c r="B7" s="36" t="s">
        <v>406</v>
      </c>
      <c r="C7" s="36" t="s">
        <v>262</v>
      </c>
      <c r="E7" s="57" t="s">
        <v>230</v>
      </c>
      <c r="F7" s="57" t="s">
        <v>230</v>
      </c>
      <c r="L7" s="72" t="s">
        <v>470</v>
      </c>
      <c r="M7" s="72" t="s">
        <v>573</v>
      </c>
    </row>
    <row r="8" spans="2:13">
      <c r="B8" s="36">
        <v>3</v>
      </c>
      <c r="C8" s="36" t="s">
        <v>265</v>
      </c>
      <c r="E8" s="57" t="s">
        <v>235</v>
      </c>
      <c r="F8" s="57" t="s">
        <v>235</v>
      </c>
    </row>
    <row r="9" spans="2:13">
      <c r="B9" s="36" t="s">
        <v>407</v>
      </c>
      <c r="C9" s="36" t="s">
        <v>265</v>
      </c>
      <c r="E9" s="57" t="s">
        <v>237</v>
      </c>
      <c r="F9" s="57" t="s">
        <v>237</v>
      </c>
      <c r="H9" s="72" t="s">
        <v>446</v>
      </c>
      <c r="I9" s="72" t="s">
        <v>230</v>
      </c>
      <c r="K9" s="74" t="str">
        <f>""""&amp;H9&amp;"""; """&amp;I9&amp;""""</f>
        <v>"ITM_T_HOME"; "ITM_UP1"</v>
      </c>
      <c r="L9" s="72" t="s">
        <v>469</v>
      </c>
      <c r="M9" s="76" t="str">
        <f>_xlfn.TEXTJOIN("; ",TRUE,K9:K17)</f>
        <v>"ITM_T_HOME"; "ITM_UP1"; "ITM_T_END"; "ITM_DOWN1"; "DOCU_CHR_sub"; "ITM_DOWN_ARROW"; "DOCU_CHR_super"; "ITM_UP_ARROW"; "DOCU_ITM_AIM_TAM"; "ITM_alpha"; "DOCU_CHR_caseFLIP"; "ITM_NULL"; "DOCU_CHR_numSET"; "ITM_NULL"; "DOCU_ITM_RADIX"; "ITM_PERIOD"; "ITM_SEMICOLON"; "ITM_0"</v>
      </c>
    </row>
    <row r="10" spans="2:13">
      <c r="B10" s="36">
        <v>4</v>
      </c>
      <c r="C10" s="36" t="s">
        <v>249</v>
      </c>
      <c r="E10" s="57" t="s">
        <v>239</v>
      </c>
      <c r="F10" s="57" t="s">
        <v>239</v>
      </c>
      <c r="H10" s="72" t="s">
        <v>447</v>
      </c>
      <c r="I10" s="72" t="s">
        <v>244</v>
      </c>
      <c r="K10" s="74" t="str">
        <f t="shared" ref="K10:K17" si="0">""""&amp;H10&amp;"""; """&amp;I10&amp;""""</f>
        <v>"ITM_T_END"; "ITM_DOWN1"</v>
      </c>
      <c r="L10" s="72" t="s">
        <v>470</v>
      </c>
      <c r="M10" s="72" t="s">
        <v>665</v>
      </c>
    </row>
    <row r="11" spans="2:13">
      <c r="B11" s="36" t="s">
        <v>408</v>
      </c>
      <c r="C11" s="36" t="s">
        <v>249</v>
      </c>
      <c r="E11" s="57" t="s">
        <v>241</v>
      </c>
      <c r="F11" s="57" t="s">
        <v>242</v>
      </c>
      <c r="H11" s="72" t="s">
        <v>439</v>
      </c>
      <c r="I11" s="72" t="s">
        <v>248</v>
      </c>
      <c r="K11" s="74" t="str">
        <f t="shared" si="0"/>
        <v>"DOCU_CHR_sub"; "ITM_DOWN_ARROW"</v>
      </c>
    </row>
    <row r="12" spans="2:13">
      <c r="B12" s="36">
        <v>5</v>
      </c>
      <c r="C12" s="36" t="s">
        <v>251</v>
      </c>
      <c r="E12" s="57" t="s">
        <v>244</v>
      </c>
      <c r="F12" s="57" t="s">
        <v>244</v>
      </c>
      <c r="H12" s="72" t="s">
        <v>440</v>
      </c>
      <c r="I12" s="72" t="s">
        <v>234</v>
      </c>
      <c r="K12" s="74" t="str">
        <f t="shared" si="0"/>
        <v>"DOCU_CHR_super"; "ITM_UP_ARROW"</v>
      </c>
    </row>
    <row r="13" spans="2:13">
      <c r="B13" s="36" t="s">
        <v>409</v>
      </c>
      <c r="C13" s="36" t="s">
        <v>251</v>
      </c>
      <c r="E13" s="57" t="s">
        <v>249</v>
      </c>
      <c r="F13" s="57" t="s">
        <v>249</v>
      </c>
      <c r="H13" s="72" t="s">
        <v>459</v>
      </c>
      <c r="I13" s="72" t="s">
        <v>464</v>
      </c>
      <c r="K13" s="74" t="str">
        <f t="shared" si="0"/>
        <v>"DOCU_ITM_AIM_TAM"; "ITM_alpha"</v>
      </c>
    </row>
    <row r="14" spans="2:13">
      <c r="B14" s="36">
        <v>6</v>
      </c>
      <c r="C14" s="36" t="s">
        <v>253</v>
      </c>
      <c r="E14" s="57" t="s">
        <v>251</v>
      </c>
      <c r="F14" s="57" t="s">
        <v>251</v>
      </c>
      <c r="H14" s="72" t="s">
        <v>437</v>
      </c>
      <c r="I14" s="72" t="s">
        <v>147</v>
      </c>
      <c r="K14" s="74" t="str">
        <f t="shared" si="0"/>
        <v>"DOCU_CHR_caseFLIP"; "ITM_NULL"</v>
      </c>
    </row>
    <row r="15" spans="2:13">
      <c r="B15" s="36" t="s">
        <v>410</v>
      </c>
      <c r="C15" s="36" t="s">
        <v>253</v>
      </c>
      <c r="E15" s="57" t="s">
        <v>253</v>
      </c>
      <c r="F15" s="57" t="s">
        <v>253</v>
      </c>
      <c r="H15" s="72" t="s">
        <v>438</v>
      </c>
      <c r="I15" s="72" t="s">
        <v>147</v>
      </c>
      <c r="K15" s="74" t="str">
        <f t="shared" si="0"/>
        <v>"DOCU_CHR_numSET"; "ITM_NULL"</v>
      </c>
    </row>
    <row r="16" spans="2:13">
      <c r="B16" s="36">
        <v>7</v>
      </c>
      <c r="C16" s="36" t="s">
        <v>235</v>
      </c>
      <c r="E16" s="57" t="s">
        <v>255</v>
      </c>
      <c r="F16" s="57" t="s">
        <v>256</v>
      </c>
      <c r="H16" s="72" t="s">
        <v>657</v>
      </c>
      <c r="I16" s="72" t="s">
        <v>277</v>
      </c>
      <c r="K16" s="74" t="str">
        <f t="shared" si="0"/>
        <v>"DOCU_ITM_RADIX"; "ITM_PERIOD"</v>
      </c>
    </row>
    <row r="17" spans="1:11">
      <c r="B17" s="36" t="s">
        <v>411</v>
      </c>
      <c r="C17" s="36" t="s">
        <v>235</v>
      </c>
      <c r="E17" s="57" t="s">
        <v>258</v>
      </c>
      <c r="F17" s="57" t="s">
        <v>258</v>
      </c>
      <c r="H17" s="72" t="s">
        <v>461</v>
      </c>
      <c r="I17" s="72" t="s">
        <v>273</v>
      </c>
      <c r="K17" s="74" t="str">
        <f t="shared" si="0"/>
        <v>"ITM_SEMICOLON"; "ITM_0"</v>
      </c>
    </row>
    <row r="18" spans="1:11">
      <c r="B18" s="36">
        <v>8</v>
      </c>
      <c r="C18" s="36" t="s">
        <v>237</v>
      </c>
      <c r="E18" s="57" t="s">
        <v>259</v>
      </c>
      <c r="F18" s="57" t="s">
        <v>259</v>
      </c>
    </row>
    <row r="19" spans="1:11">
      <c r="B19" s="36" t="s">
        <v>412</v>
      </c>
      <c r="C19" s="36" t="s">
        <v>237</v>
      </c>
      <c r="E19" s="57" t="s">
        <v>262</v>
      </c>
      <c r="F19" s="57" t="s">
        <v>262</v>
      </c>
    </row>
    <row r="20" spans="1:11">
      <c r="B20" s="36">
        <v>9</v>
      </c>
      <c r="C20" s="36" t="s">
        <v>239</v>
      </c>
      <c r="E20" s="57" t="s">
        <v>265</v>
      </c>
      <c r="F20" s="57" t="s">
        <v>265</v>
      </c>
    </row>
    <row r="21" spans="1:11">
      <c r="B21" s="36" t="s">
        <v>413</v>
      </c>
      <c r="C21" s="36" t="s">
        <v>239</v>
      </c>
      <c r="E21" s="57" t="s">
        <v>267</v>
      </c>
      <c r="F21" s="57" t="s">
        <v>268</v>
      </c>
    </row>
    <row r="22" spans="1:11">
      <c r="B22" s="45" t="str">
        <f>" "</f>
        <v xml:space="preserve"> </v>
      </c>
      <c r="C22" s="36" t="s">
        <v>147</v>
      </c>
      <c r="E22" s="57" t="s">
        <v>270</v>
      </c>
      <c r="F22" s="57" t="s">
        <v>270</v>
      </c>
    </row>
    <row r="23" spans="1:11">
      <c r="B23" s="36"/>
      <c r="C23" s="36"/>
      <c r="E23" s="57" t="s">
        <v>273</v>
      </c>
      <c r="F23" s="57" t="s">
        <v>273</v>
      </c>
    </row>
    <row r="24" spans="1:11">
      <c r="B24" s="36" t="s">
        <v>659</v>
      </c>
      <c r="C24" s="36" t="s">
        <v>512</v>
      </c>
      <c r="E24" s="57" t="s">
        <v>277</v>
      </c>
      <c r="F24" s="57" t="s">
        <v>277</v>
      </c>
    </row>
    <row r="25" spans="1:11">
      <c r="B25" s="38" t="s">
        <v>292</v>
      </c>
      <c r="C25" s="38" t="s">
        <v>287</v>
      </c>
      <c r="E25" s="57" t="s">
        <v>284</v>
      </c>
      <c r="F25" s="57" t="s">
        <v>285</v>
      </c>
    </row>
    <row r="26" spans="1:11">
      <c r="B26" s="38" t="s">
        <v>293</v>
      </c>
      <c r="C26" s="38" t="s">
        <v>288</v>
      </c>
      <c r="E26" s="57" t="s">
        <v>153</v>
      </c>
      <c r="F26" s="57" t="s">
        <v>154</v>
      </c>
    </row>
    <row r="27" spans="1:11" ht="17" thickBot="1">
      <c r="B27" s="58" t="s">
        <v>58</v>
      </c>
      <c r="C27" s="58" t="s">
        <v>269</v>
      </c>
      <c r="E27" s="57" t="s">
        <v>287</v>
      </c>
      <c r="F27" s="57" t="s">
        <v>287</v>
      </c>
    </row>
    <row r="28" spans="1:11">
      <c r="A28" s="21"/>
      <c r="B28" s="60" t="s">
        <v>96</v>
      </c>
      <c r="C28" s="61" t="s">
        <v>267</v>
      </c>
      <c r="E28" s="57" t="s">
        <v>288</v>
      </c>
      <c r="F28" s="57" t="s">
        <v>288</v>
      </c>
    </row>
    <row r="29" spans="1:11" ht="17" thickBot="1">
      <c r="A29" s="21"/>
      <c r="B29" s="62" t="s">
        <v>96</v>
      </c>
      <c r="C29" s="63" t="s">
        <v>268</v>
      </c>
      <c r="E29" s="210" t="s">
        <v>657</v>
      </c>
      <c r="F29" s="210" t="s">
        <v>277</v>
      </c>
    </row>
    <row r="30" spans="1:11">
      <c r="B30" s="59" t="s">
        <v>135</v>
      </c>
      <c r="C30" s="59" t="s">
        <v>145</v>
      </c>
    </row>
    <row r="31" spans="1:11">
      <c r="B31" s="36" t="s">
        <v>134</v>
      </c>
      <c r="C31" s="36" t="s">
        <v>177</v>
      </c>
    </row>
    <row r="32" spans="1:11">
      <c r="B32" s="36" t="s">
        <v>133</v>
      </c>
      <c r="C32" s="36" t="s">
        <v>172</v>
      </c>
    </row>
    <row r="33" spans="2:3">
      <c r="B33" s="36" t="s">
        <v>59</v>
      </c>
      <c r="C33" s="36" t="s">
        <v>279</v>
      </c>
    </row>
    <row r="34" spans="2:3">
      <c r="B34" s="36" t="s">
        <v>462</v>
      </c>
      <c r="C34" s="36" t="s">
        <v>461</v>
      </c>
    </row>
    <row r="35" spans="2:3">
      <c r="B35" s="36" t="s">
        <v>17</v>
      </c>
      <c r="C35" s="36" t="s">
        <v>276</v>
      </c>
    </row>
    <row r="36" spans="2:3" ht="21">
      <c r="B36" s="39" t="s">
        <v>291</v>
      </c>
      <c r="C36" s="36" t="s">
        <v>282</v>
      </c>
    </row>
    <row r="37" spans="2:3">
      <c r="B37" s="40" t="s">
        <v>658</v>
      </c>
      <c r="C37" s="40" t="s">
        <v>657</v>
      </c>
    </row>
    <row r="38" spans="2:3">
      <c r="B38" s="36" t="s">
        <v>22</v>
      </c>
      <c r="C38" s="36" t="s">
        <v>277</v>
      </c>
    </row>
    <row r="39" spans="2:3">
      <c r="B39" s="36" t="s">
        <v>30</v>
      </c>
      <c r="C39" s="36" t="s">
        <v>166</v>
      </c>
    </row>
    <row r="40" spans="2:3">
      <c r="B40" s="36" t="s">
        <v>28</v>
      </c>
      <c r="C40" s="36" t="s">
        <v>160</v>
      </c>
    </row>
    <row r="41" spans="2:3">
      <c r="B41" s="36" t="s">
        <v>442</v>
      </c>
      <c r="C41" s="37" t="s">
        <v>438</v>
      </c>
    </row>
    <row r="42" spans="2:3">
      <c r="B42" s="36" t="s">
        <v>441</v>
      </c>
      <c r="C42" s="37" t="s">
        <v>437</v>
      </c>
    </row>
    <row r="43" spans="2:3">
      <c r="B43" s="36" t="s">
        <v>105</v>
      </c>
      <c r="C43" s="36" t="s">
        <v>513</v>
      </c>
    </row>
    <row r="44" spans="2:3">
      <c r="B44" s="36" t="s">
        <v>460</v>
      </c>
      <c r="C44" s="37" t="s">
        <v>459</v>
      </c>
    </row>
    <row r="45" spans="2:3">
      <c r="B45" s="40" t="s">
        <v>445</v>
      </c>
      <c r="C45" s="36" t="s">
        <v>176</v>
      </c>
    </row>
    <row r="46" spans="2:3">
      <c r="B46" s="206" t="s">
        <v>654</v>
      </c>
      <c r="C46" s="206" t="s">
        <v>472</v>
      </c>
    </row>
    <row r="47" spans="2:3">
      <c r="B47" s="36" t="s">
        <v>108</v>
      </c>
      <c r="C47" s="36" t="s">
        <v>473</v>
      </c>
    </row>
    <row r="48" spans="2:3">
      <c r="B48" s="36" t="s">
        <v>121</v>
      </c>
      <c r="C48" s="36" t="s">
        <v>474</v>
      </c>
    </row>
    <row r="49" spans="2:3">
      <c r="B49" s="36" t="s">
        <v>466</v>
      </c>
      <c r="C49" s="36" t="s">
        <v>475</v>
      </c>
    </row>
    <row r="50" spans="2:3">
      <c r="B50" s="36" t="s">
        <v>114</v>
      </c>
      <c r="C50" s="36" t="s">
        <v>476</v>
      </c>
    </row>
    <row r="51" spans="2:3">
      <c r="B51" s="36" t="s">
        <v>119</v>
      </c>
      <c r="C51" s="36" t="s">
        <v>477</v>
      </c>
    </row>
    <row r="52" spans="2:3">
      <c r="B52" s="36" t="s">
        <v>103</v>
      </c>
      <c r="C52" s="36" t="s">
        <v>478</v>
      </c>
    </row>
    <row r="53" spans="2:3">
      <c r="B53" s="36" t="s">
        <v>116</v>
      </c>
      <c r="C53" s="36" t="s">
        <v>479</v>
      </c>
    </row>
    <row r="54" spans="2:3">
      <c r="B54" s="36" t="s">
        <v>109</v>
      </c>
      <c r="C54" s="36" t="s">
        <v>480</v>
      </c>
    </row>
    <row r="55" spans="2:3">
      <c r="B55" s="36" t="s">
        <v>97</v>
      </c>
      <c r="C55" s="36" t="s">
        <v>481</v>
      </c>
    </row>
    <row r="56" spans="2:3">
      <c r="B56" s="36" t="s">
        <v>100</v>
      </c>
      <c r="C56" s="36" t="s">
        <v>482</v>
      </c>
    </row>
    <row r="57" spans="2:3">
      <c r="B57" s="36" t="s">
        <v>104</v>
      </c>
      <c r="C57" s="36" t="s">
        <v>483</v>
      </c>
    </row>
    <row r="58" spans="2:3">
      <c r="B58" s="36" t="s">
        <v>101</v>
      </c>
      <c r="C58" s="36" t="s">
        <v>484</v>
      </c>
    </row>
    <row r="59" spans="2:3">
      <c r="B59" s="36" t="s">
        <v>113</v>
      </c>
      <c r="C59" s="36" t="s">
        <v>485</v>
      </c>
    </row>
    <row r="60" spans="2:3">
      <c r="B60" s="36" t="s">
        <v>110</v>
      </c>
      <c r="C60" s="36" t="s">
        <v>486</v>
      </c>
    </row>
    <row r="61" spans="2:3">
      <c r="B61" s="36" t="s">
        <v>115</v>
      </c>
      <c r="C61" s="36" t="s">
        <v>487</v>
      </c>
    </row>
    <row r="62" spans="2:3">
      <c r="B62" s="36" t="s">
        <v>128</v>
      </c>
      <c r="C62" s="36" t="s">
        <v>488</v>
      </c>
    </row>
    <row r="63" spans="2:3">
      <c r="B63" s="36" t="s">
        <v>126</v>
      </c>
      <c r="C63" s="36" t="s">
        <v>489</v>
      </c>
    </row>
    <row r="64" spans="2:3">
      <c r="B64" s="36" t="s">
        <v>122</v>
      </c>
      <c r="C64" s="36" t="s">
        <v>490</v>
      </c>
    </row>
    <row r="65" spans="1:4">
      <c r="B65" s="36" t="s">
        <v>123</v>
      </c>
      <c r="C65" s="36" t="s">
        <v>491</v>
      </c>
    </row>
    <row r="66" spans="1:4">
      <c r="B66" s="36" t="s">
        <v>124</v>
      </c>
      <c r="C66" s="36" t="s">
        <v>492</v>
      </c>
    </row>
    <row r="67" spans="1:4">
      <c r="B67" s="36" t="s">
        <v>106</v>
      </c>
      <c r="C67" s="36" t="s">
        <v>493</v>
      </c>
    </row>
    <row r="68" spans="1:4">
      <c r="B68" s="36" t="s">
        <v>98</v>
      </c>
      <c r="C68" s="36" t="s">
        <v>494</v>
      </c>
    </row>
    <row r="69" spans="1:4">
      <c r="B69" s="36" t="s">
        <v>127</v>
      </c>
      <c r="C69" s="36" t="s">
        <v>495</v>
      </c>
    </row>
    <row r="70" spans="1:4">
      <c r="B70" s="206" t="s">
        <v>112</v>
      </c>
      <c r="C70" s="206" t="s">
        <v>500</v>
      </c>
    </row>
    <row r="71" spans="1:4">
      <c r="B71" s="36" t="s">
        <v>339</v>
      </c>
      <c r="C71" s="36" t="s">
        <v>497</v>
      </c>
    </row>
    <row r="72" spans="1:4">
      <c r="B72" s="36" t="s">
        <v>331</v>
      </c>
      <c r="C72" s="36" t="s">
        <v>498</v>
      </c>
    </row>
    <row r="73" spans="1:4">
      <c r="B73" s="36" t="s">
        <v>111</v>
      </c>
      <c r="C73" s="36" t="s">
        <v>499</v>
      </c>
    </row>
    <row r="74" spans="1:4">
      <c r="B74" s="36" t="s">
        <v>334</v>
      </c>
      <c r="C74" s="36" t="s">
        <v>500</v>
      </c>
    </row>
    <row r="75" spans="1:4">
      <c r="B75" s="41" t="s">
        <v>294</v>
      </c>
      <c r="C75" s="42" t="s">
        <v>501</v>
      </c>
    </row>
    <row r="76" spans="1:4">
      <c r="B76" s="36" t="s">
        <v>107</v>
      </c>
      <c r="C76" s="36" t="s">
        <v>502</v>
      </c>
    </row>
    <row r="77" spans="1:4">
      <c r="B77" s="36" t="s">
        <v>99</v>
      </c>
      <c r="C77" s="36" t="s">
        <v>503</v>
      </c>
    </row>
    <row r="78" spans="1:4">
      <c r="B78" s="206" t="s">
        <v>118</v>
      </c>
      <c r="C78" s="206" t="s">
        <v>497</v>
      </c>
    </row>
    <row r="79" spans="1:4">
      <c r="B79" s="36" t="s">
        <v>125</v>
      </c>
      <c r="C79" s="36" t="s">
        <v>505</v>
      </c>
    </row>
    <row r="80" spans="1:4">
      <c r="A80" s="212"/>
      <c r="B80" s="205" t="s">
        <v>652</v>
      </c>
      <c r="C80" s="205" t="s">
        <v>506</v>
      </c>
      <c r="D80" s="216"/>
    </row>
    <row r="81" spans="1:4">
      <c r="A81" s="212"/>
      <c r="B81" s="36" t="s">
        <v>338</v>
      </c>
      <c r="C81" s="36" t="s">
        <v>507</v>
      </c>
      <c r="D81" s="216"/>
    </row>
    <row r="82" spans="1:4">
      <c r="A82" s="212"/>
      <c r="B82" s="207" t="s">
        <v>666</v>
      </c>
      <c r="C82" s="206" t="s">
        <v>512</v>
      </c>
      <c r="D82" s="216"/>
    </row>
    <row r="83" spans="1:4">
      <c r="B83" s="206" t="s">
        <v>120</v>
      </c>
      <c r="C83" s="206" t="s">
        <v>480</v>
      </c>
    </row>
    <row r="84" spans="1:4">
      <c r="B84" s="36" t="s">
        <v>117</v>
      </c>
      <c r="C84" s="36" t="s">
        <v>510</v>
      </c>
    </row>
    <row r="85" spans="1:4">
      <c r="B85" s="36" t="s">
        <v>419</v>
      </c>
      <c r="C85" s="36" t="s">
        <v>283</v>
      </c>
    </row>
    <row r="86" spans="1:4">
      <c r="B86" s="36" t="s">
        <v>26</v>
      </c>
      <c r="C86" s="36" t="s">
        <v>153</v>
      </c>
    </row>
    <row r="87" spans="1:4">
      <c r="B87" s="36" t="s">
        <v>448</v>
      </c>
      <c r="C87" s="36" t="s">
        <v>189</v>
      </c>
    </row>
    <row r="88" spans="1:4">
      <c r="B88" s="36" t="s">
        <v>424</v>
      </c>
      <c r="C88" s="36" t="s">
        <v>226</v>
      </c>
    </row>
    <row r="89" spans="1:4" ht="17" thickBot="1">
      <c r="B89" s="36" t="s">
        <v>63</v>
      </c>
      <c r="C89" s="36" t="s">
        <v>185</v>
      </c>
    </row>
    <row r="90" spans="1:4">
      <c r="B90" s="60" t="s">
        <v>417</v>
      </c>
      <c r="C90" s="61" t="s">
        <v>156</v>
      </c>
    </row>
    <row r="91" spans="1:4" ht="17" thickBot="1">
      <c r="B91" s="62" t="s">
        <v>417</v>
      </c>
      <c r="C91" s="63" t="s">
        <v>234</v>
      </c>
    </row>
    <row r="92" spans="1:4">
      <c r="B92" s="60" t="s">
        <v>1</v>
      </c>
      <c r="C92" s="61" t="s">
        <v>284</v>
      </c>
    </row>
    <row r="93" spans="1:4" ht="17" thickBot="1">
      <c r="B93" s="62" t="s">
        <v>1</v>
      </c>
      <c r="C93" s="63" t="s">
        <v>285</v>
      </c>
    </row>
    <row r="94" spans="1:4" ht="17" thickBot="1">
      <c r="B94" s="36" t="s">
        <v>324</v>
      </c>
      <c r="C94" s="36" t="s">
        <v>222</v>
      </c>
    </row>
    <row r="95" spans="1:4">
      <c r="B95" s="64" t="s">
        <v>290</v>
      </c>
      <c r="C95" s="61" t="s">
        <v>241</v>
      </c>
    </row>
    <row r="96" spans="1:4" ht="17" thickBot="1">
      <c r="B96" s="65" t="s">
        <v>290</v>
      </c>
      <c r="C96" s="63" t="s">
        <v>242</v>
      </c>
    </row>
    <row r="97" spans="2:3">
      <c r="B97" s="36" t="s">
        <v>450</v>
      </c>
      <c r="C97" s="36" t="s">
        <v>446</v>
      </c>
    </row>
    <row r="98" spans="2:3">
      <c r="B98" s="36" t="s">
        <v>16</v>
      </c>
      <c r="C98" s="36" t="s">
        <v>227</v>
      </c>
    </row>
    <row r="99" spans="2:3">
      <c r="B99" s="36" t="s">
        <v>463</v>
      </c>
      <c r="C99" s="36" t="s">
        <v>219</v>
      </c>
    </row>
    <row r="100" spans="2:3">
      <c r="B100" s="36" t="s">
        <v>418</v>
      </c>
      <c r="C100" s="36" t="s">
        <v>467</v>
      </c>
    </row>
    <row r="101" spans="2:3">
      <c r="B101" s="36" t="s">
        <v>451</v>
      </c>
      <c r="C101" s="36" t="s">
        <v>183</v>
      </c>
    </row>
    <row r="102" spans="2:3">
      <c r="B102" s="36" t="s">
        <v>61</v>
      </c>
      <c r="C102" s="36" t="s">
        <v>180</v>
      </c>
    </row>
    <row r="103" spans="2:3">
      <c r="B103" s="36" t="s">
        <v>421</v>
      </c>
      <c r="C103" s="36" t="s">
        <v>161</v>
      </c>
    </row>
    <row r="104" spans="2:3" ht="17" thickBot="1">
      <c r="B104" s="36" t="s">
        <v>3</v>
      </c>
      <c r="C104" s="36" t="s">
        <v>158</v>
      </c>
    </row>
    <row r="105" spans="2:3">
      <c r="B105" s="64" t="s">
        <v>289</v>
      </c>
      <c r="C105" s="61" t="s">
        <v>255</v>
      </c>
    </row>
    <row r="106" spans="2:3" ht="17" thickBot="1">
      <c r="B106" s="65" t="s">
        <v>289</v>
      </c>
      <c r="C106" s="63" t="s">
        <v>256</v>
      </c>
    </row>
    <row r="107" spans="2:3">
      <c r="B107" s="36" t="s">
        <v>2</v>
      </c>
      <c r="C107" s="36" t="s">
        <v>151</v>
      </c>
    </row>
    <row r="108" spans="2:3">
      <c r="B108" s="36" t="s">
        <v>29</v>
      </c>
      <c r="C108" s="36" t="s">
        <v>165</v>
      </c>
    </row>
    <row r="109" spans="2:3">
      <c r="B109" s="36" t="s">
        <v>33</v>
      </c>
      <c r="C109" s="36" t="s">
        <v>148</v>
      </c>
    </row>
    <row r="110" spans="2:3">
      <c r="B110" s="36" t="s">
        <v>378</v>
      </c>
      <c r="C110" s="36" t="s">
        <v>352</v>
      </c>
    </row>
    <row r="111" spans="2:3">
      <c r="B111" s="36" t="s">
        <v>24</v>
      </c>
      <c r="C111" s="36" t="s">
        <v>146</v>
      </c>
    </row>
    <row r="112" spans="2:3">
      <c r="B112" s="36" t="s">
        <v>416</v>
      </c>
      <c r="C112" s="36" t="s">
        <v>215</v>
      </c>
    </row>
    <row r="113" spans="2:3">
      <c r="B113" s="36" t="s">
        <v>69</v>
      </c>
      <c r="C113" s="36" t="s">
        <v>202</v>
      </c>
    </row>
    <row r="114" spans="2:3">
      <c r="B114" s="36" t="s">
        <v>425</v>
      </c>
      <c r="C114" s="36" t="s">
        <v>233</v>
      </c>
    </row>
    <row r="115" spans="2:3">
      <c r="B115" s="36" t="s">
        <v>426</v>
      </c>
      <c r="C115" s="36" t="s">
        <v>247</v>
      </c>
    </row>
    <row r="116" spans="2:3">
      <c r="B116" s="36" t="s">
        <v>93</v>
      </c>
      <c r="C116" s="36" t="s">
        <v>464</v>
      </c>
    </row>
    <row r="117" spans="2:3">
      <c r="B117" s="36" t="s">
        <v>32</v>
      </c>
      <c r="C117" s="36" t="s">
        <v>427</v>
      </c>
    </row>
    <row r="118" spans="2:3">
      <c r="B118" s="36" t="s">
        <v>62</v>
      </c>
      <c r="C118" s="36" t="s">
        <v>181</v>
      </c>
    </row>
    <row r="119" spans="2:3">
      <c r="B119" s="36" t="s">
        <v>67</v>
      </c>
      <c r="C119" s="36" t="s">
        <v>196</v>
      </c>
    </row>
    <row r="120" spans="2:3">
      <c r="B120" s="36" t="s">
        <v>80</v>
      </c>
      <c r="C120" s="36" t="s">
        <v>260</v>
      </c>
    </row>
    <row r="121" spans="2:3">
      <c r="B121" s="36" t="s">
        <v>71</v>
      </c>
      <c r="C121" s="36" t="s">
        <v>208</v>
      </c>
    </row>
    <row r="122" spans="2:3">
      <c r="B122" s="36" t="s">
        <v>34</v>
      </c>
      <c r="C122" s="36" t="s">
        <v>155</v>
      </c>
    </row>
    <row r="123" spans="2:3">
      <c r="B123" s="36" t="s">
        <v>379</v>
      </c>
      <c r="C123" s="36" t="s">
        <v>353</v>
      </c>
    </row>
    <row r="124" spans="2:3">
      <c r="B124" s="36" t="s">
        <v>35</v>
      </c>
      <c r="C124" s="36" t="s">
        <v>162</v>
      </c>
    </row>
    <row r="125" spans="2:3">
      <c r="B125" s="36" t="s">
        <v>380</v>
      </c>
      <c r="C125" s="36" t="s">
        <v>354</v>
      </c>
    </row>
    <row r="126" spans="2:3">
      <c r="B126" s="36" t="s">
        <v>14</v>
      </c>
      <c r="C126" s="36" t="s">
        <v>221</v>
      </c>
    </row>
    <row r="127" spans="2:3">
      <c r="B127" s="36" t="s">
        <v>422</v>
      </c>
      <c r="C127" s="36" t="s">
        <v>229</v>
      </c>
    </row>
    <row r="128" spans="2:3" ht="17" thickBot="1">
      <c r="B128" s="36" t="s">
        <v>73</v>
      </c>
      <c r="C128" s="36" t="s">
        <v>214</v>
      </c>
    </row>
    <row r="129" spans="2:3">
      <c r="B129" s="60" t="s">
        <v>11</v>
      </c>
      <c r="C129" s="61" t="s">
        <v>201</v>
      </c>
    </row>
    <row r="130" spans="2:3" ht="17" thickBot="1">
      <c r="B130" s="62" t="s">
        <v>11</v>
      </c>
      <c r="C130" s="63" t="s">
        <v>205</v>
      </c>
    </row>
    <row r="131" spans="2:3">
      <c r="B131" s="36" t="s">
        <v>36</v>
      </c>
      <c r="C131" s="36" t="s">
        <v>167</v>
      </c>
    </row>
    <row r="132" spans="2:3">
      <c r="B132" s="36" t="s">
        <v>381</v>
      </c>
      <c r="C132" s="36" t="s">
        <v>355</v>
      </c>
    </row>
    <row r="133" spans="2:3">
      <c r="B133" s="36" t="s">
        <v>423</v>
      </c>
      <c r="C133" s="36" t="s">
        <v>188</v>
      </c>
    </row>
    <row r="134" spans="2:3">
      <c r="B134" s="36" t="s">
        <v>64</v>
      </c>
      <c r="C134" s="36" t="s">
        <v>186</v>
      </c>
    </row>
    <row r="135" spans="2:3">
      <c r="B135" s="36" t="s">
        <v>19</v>
      </c>
      <c r="C135" s="36" t="s">
        <v>244</v>
      </c>
    </row>
    <row r="136" spans="2:3">
      <c r="B136" s="36" t="s">
        <v>132</v>
      </c>
      <c r="C136" s="36" t="s">
        <v>297</v>
      </c>
    </row>
    <row r="137" spans="2:3">
      <c r="B137" s="36" t="s">
        <v>37</v>
      </c>
      <c r="C137" s="36" t="s">
        <v>173</v>
      </c>
    </row>
    <row r="138" spans="2:3">
      <c r="B138" s="36" t="s">
        <v>37</v>
      </c>
      <c r="C138" s="36" t="s">
        <v>173</v>
      </c>
    </row>
    <row r="139" spans="2:3">
      <c r="B139" s="36" t="s">
        <v>382</v>
      </c>
      <c r="C139" s="36" t="s">
        <v>356</v>
      </c>
    </row>
    <row r="140" spans="2:3">
      <c r="B140" s="36" t="s">
        <v>31</v>
      </c>
      <c r="C140" s="36" t="s">
        <v>171</v>
      </c>
    </row>
    <row r="141" spans="2:3">
      <c r="B141" s="36" t="s">
        <v>15</v>
      </c>
      <c r="C141" s="36" t="s">
        <v>224</v>
      </c>
    </row>
    <row r="142" spans="2:3">
      <c r="B142" s="36" t="s">
        <v>449</v>
      </c>
      <c r="C142" s="36" t="s">
        <v>447</v>
      </c>
    </row>
    <row r="143" spans="2:3">
      <c r="B143" s="36" t="s">
        <v>13</v>
      </c>
      <c r="C143" s="36" t="s">
        <v>213</v>
      </c>
    </row>
    <row r="144" spans="2:3">
      <c r="B144" s="36" t="s">
        <v>21</v>
      </c>
      <c r="C144" s="36" t="s">
        <v>270</v>
      </c>
    </row>
    <row r="145" spans="2:3">
      <c r="B145" s="36" t="s">
        <v>38</v>
      </c>
      <c r="C145" s="36" t="s">
        <v>178</v>
      </c>
    </row>
    <row r="146" spans="2:3">
      <c r="B146" s="36" t="s">
        <v>383</v>
      </c>
      <c r="C146" s="36" t="s">
        <v>357</v>
      </c>
    </row>
    <row r="147" spans="2:3">
      <c r="B147" s="36" t="s">
        <v>20</v>
      </c>
      <c r="C147" s="36" t="s">
        <v>258</v>
      </c>
    </row>
    <row r="148" spans="2:3">
      <c r="B148" s="36" t="s">
        <v>79</v>
      </c>
      <c r="C148" s="36" t="s">
        <v>246</v>
      </c>
    </row>
    <row r="149" spans="2:3">
      <c r="B149" s="36" t="s">
        <v>39</v>
      </c>
      <c r="C149" s="36" t="s">
        <v>182</v>
      </c>
    </row>
    <row r="150" spans="2:3">
      <c r="B150" s="36" t="s">
        <v>384</v>
      </c>
      <c r="C150" s="36" t="s">
        <v>358</v>
      </c>
    </row>
    <row r="151" spans="2:3">
      <c r="B151" s="36" t="s">
        <v>68</v>
      </c>
      <c r="C151" s="36" t="s">
        <v>197</v>
      </c>
    </row>
    <row r="152" spans="2:3">
      <c r="B152" s="36" t="s">
        <v>40</v>
      </c>
      <c r="C152" s="36" t="s">
        <v>187</v>
      </c>
    </row>
    <row r="153" spans="2:3">
      <c r="B153" s="36" t="s">
        <v>385</v>
      </c>
      <c r="C153" s="36" t="s">
        <v>359</v>
      </c>
    </row>
    <row r="154" spans="2:3">
      <c r="B154" s="36" t="s">
        <v>41</v>
      </c>
      <c r="C154" s="36" t="s">
        <v>193</v>
      </c>
    </row>
    <row r="155" spans="2:3">
      <c r="B155" s="36" t="s">
        <v>386</v>
      </c>
      <c r="C155" s="36" t="s">
        <v>360</v>
      </c>
    </row>
    <row r="156" spans="2:3">
      <c r="B156" s="36" t="s">
        <v>42</v>
      </c>
      <c r="C156" s="36" t="s">
        <v>198</v>
      </c>
    </row>
    <row r="157" spans="2:3">
      <c r="B157" s="36" t="s">
        <v>387</v>
      </c>
      <c r="C157" s="36" t="s">
        <v>361</v>
      </c>
    </row>
    <row r="158" spans="2:3">
      <c r="B158" s="36" t="s">
        <v>43</v>
      </c>
      <c r="C158" s="36" t="s">
        <v>204</v>
      </c>
    </row>
    <row r="159" spans="2:3">
      <c r="B159" s="36" t="s">
        <v>388</v>
      </c>
      <c r="C159" s="36" t="s">
        <v>362</v>
      </c>
    </row>
    <row r="160" spans="2:3">
      <c r="B160" s="36" t="s">
        <v>44</v>
      </c>
      <c r="C160" s="36" t="s">
        <v>210</v>
      </c>
    </row>
    <row r="161" spans="2:3">
      <c r="B161" s="36" t="s">
        <v>389</v>
      </c>
      <c r="C161" s="36" t="s">
        <v>363</v>
      </c>
    </row>
    <row r="162" spans="2:3">
      <c r="B162" s="36" t="s">
        <v>74</v>
      </c>
      <c r="C162" s="36" t="s">
        <v>217</v>
      </c>
    </row>
    <row r="163" spans="2:3">
      <c r="B163" s="36" t="s">
        <v>70</v>
      </c>
      <c r="C163" s="36" t="s">
        <v>203</v>
      </c>
    </row>
    <row r="164" spans="2:3" ht="17" thickBot="1">
      <c r="B164" s="36" t="s">
        <v>337</v>
      </c>
      <c r="C164" s="36" t="s">
        <v>336</v>
      </c>
    </row>
    <row r="165" spans="2:3">
      <c r="B165" s="60" t="s">
        <v>5</v>
      </c>
      <c r="C165" s="61" t="s">
        <v>170</v>
      </c>
    </row>
    <row r="166" spans="2:3" ht="17" thickBot="1">
      <c r="B166" s="62" t="s">
        <v>5</v>
      </c>
      <c r="C166" s="63" t="s">
        <v>174</v>
      </c>
    </row>
    <row r="167" spans="2:3">
      <c r="B167" s="60" t="s">
        <v>4</v>
      </c>
      <c r="C167" s="61" t="s">
        <v>164</v>
      </c>
    </row>
    <row r="168" spans="2:3" ht="17" thickBot="1">
      <c r="B168" s="62" t="s">
        <v>4</v>
      </c>
      <c r="C168" s="63" t="s">
        <v>168</v>
      </c>
    </row>
    <row r="169" spans="2:3">
      <c r="B169" s="36" t="s">
        <v>45</v>
      </c>
      <c r="C169" s="36" t="s">
        <v>220</v>
      </c>
    </row>
    <row r="170" spans="2:3">
      <c r="B170" s="36" t="s">
        <v>390</v>
      </c>
      <c r="C170" s="36" t="s">
        <v>364</v>
      </c>
    </row>
    <row r="171" spans="2:3">
      <c r="B171" s="36" t="s">
        <v>46</v>
      </c>
      <c r="C171" s="36" t="s">
        <v>223</v>
      </c>
    </row>
    <row r="172" spans="2:3">
      <c r="B172" s="36" t="s">
        <v>391</v>
      </c>
      <c r="C172" s="36" t="s">
        <v>365</v>
      </c>
    </row>
    <row r="173" spans="2:3">
      <c r="B173" s="36" t="s">
        <v>47</v>
      </c>
      <c r="C173" s="36" t="s">
        <v>225</v>
      </c>
    </row>
    <row r="174" spans="2:3">
      <c r="B174" s="36" t="s">
        <v>392</v>
      </c>
      <c r="C174" s="36" t="s">
        <v>366</v>
      </c>
    </row>
    <row r="175" spans="2:3">
      <c r="B175" s="36" t="s">
        <v>82</v>
      </c>
      <c r="C175" s="36" t="s">
        <v>271</v>
      </c>
    </row>
    <row r="176" spans="2:3">
      <c r="B176" s="36" t="s">
        <v>348</v>
      </c>
      <c r="C176" s="36" t="s">
        <v>340</v>
      </c>
    </row>
    <row r="177" spans="2:3">
      <c r="B177" s="36" t="s">
        <v>48</v>
      </c>
      <c r="C177" s="36" t="s">
        <v>236</v>
      </c>
    </row>
    <row r="178" spans="2:3">
      <c r="B178" s="36" t="s">
        <v>393</v>
      </c>
      <c r="C178" s="36" t="s">
        <v>367</v>
      </c>
    </row>
    <row r="179" spans="2:3">
      <c r="B179" s="36" t="s">
        <v>65</v>
      </c>
      <c r="C179" s="36" t="s">
        <v>191</v>
      </c>
    </row>
    <row r="180" spans="2:3">
      <c r="B180" s="37" t="s">
        <v>65</v>
      </c>
      <c r="C180" s="37" t="s">
        <v>414</v>
      </c>
    </row>
    <row r="181" spans="2:3">
      <c r="B181" s="36" t="s">
        <v>87</v>
      </c>
      <c r="C181" s="36" t="s">
        <v>281</v>
      </c>
    </row>
    <row r="182" spans="2:3">
      <c r="B182" s="36" t="s">
        <v>83</v>
      </c>
      <c r="C182" s="36" t="s">
        <v>272</v>
      </c>
    </row>
    <row r="183" spans="2:3">
      <c r="B183" s="36" t="s">
        <v>49</v>
      </c>
      <c r="C183" s="36" t="s">
        <v>238</v>
      </c>
    </row>
    <row r="184" spans="2:3">
      <c r="B184" s="36" t="s">
        <v>394</v>
      </c>
      <c r="C184" s="36" t="s">
        <v>368</v>
      </c>
    </row>
    <row r="185" spans="2:3">
      <c r="B185" s="36" t="s">
        <v>50</v>
      </c>
      <c r="C185" s="36" t="s">
        <v>240</v>
      </c>
    </row>
    <row r="186" spans="2:3">
      <c r="B186" s="36" t="s">
        <v>395</v>
      </c>
      <c r="C186" s="36" t="s">
        <v>369</v>
      </c>
    </row>
    <row r="187" spans="2:3">
      <c r="B187" s="36" t="s">
        <v>102</v>
      </c>
      <c r="C187" s="36" t="s">
        <v>218</v>
      </c>
    </row>
    <row r="188" spans="2:3">
      <c r="B188" s="36" t="s">
        <v>23</v>
      </c>
      <c r="C188" s="36" t="s">
        <v>280</v>
      </c>
    </row>
    <row r="189" spans="2:3">
      <c r="B189" s="36" t="s">
        <v>8</v>
      </c>
      <c r="C189" s="36" t="s">
        <v>184</v>
      </c>
    </row>
    <row r="190" spans="2:3">
      <c r="B190" s="36" t="s">
        <v>9</v>
      </c>
      <c r="C190" s="36" t="s">
        <v>190</v>
      </c>
    </row>
    <row r="191" spans="2:3">
      <c r="B191" s="36" t="s">
        <v>428</v>
      </c>
      <c r="C191" s="36" t="s">
        <v>150</v>
      </c>
    </row>
    <row r="192" spans="2:3">
      <c r="B192" s="36" t="s">
        <v>429</v>
      </c>
      <c r="C192" s="36" t="s">
        <v>157</v>
      </c>
    </row>
    <row r="193" spans="2:3">
      <c r="B193" s="36" t="s">
        <v>430</v>
      </c>
      <c r="C193" s="36" t="s">
        <v>163</v>
      </c>
    </row>
    <row r="194" spans="2:3">
      <c r="B194" s="36" t="s">
        <v>431</v>
      </c>
      <c r="C194" s="36" t="s">
        <v>169</v>
      </c>
    </row>
    <row r="195" spans="2:3">
      <c r="B195" s="36" t="s">
        <v>432</v>
      </c>
      <c r="C195" s="36" t="s">
        <v>194</v>
      </c>
    </row>
    <row r="196" spans="2:3">
      <c r="B196" s="36" t="s">
        <v>433</v>
      </c>
      <c r="C196" s="36" t="s">
        <v>200</v>
      </c>
    </row>
    <row r="197" spans="2:3">
      <c r="B197" s="36" t="s">
        <v>434</v>
      </c>
      <c r="C197" s="36" t="s">
        <v>206</v>
      </c>
    </row>
    <row r="198" spans="2:3">
      <c r="B198" s="36" t="s">
        <v>435</v>
      </c>
      <c r="C198" s="36" t="s">
        <v>212</v>
      </c>
    </row>
    <row r="199" spans="2:3">
      <c r="B199" s="36" t="s">
        <v>77</v>
      </c>
      <c r="C199" s="36" t="s">
        <v>232</v>
      </c>
    </row>
    <row r="200" spans="2:3">
      <c r="B200" s="36" t="s">
        <v>72</v>
      </c>
      <c r="C200" s="36" t="s">
        <v>209</v>
      </c>
    </row>
    <row r="201" spans="2:3">
      <c r="B201" s="36" t="s">
        <v>51</v>
      </c>
      <c r="C201" s="36" t="s">
        <v>243</v>
      </c>
    </row>
    <row r="202" spans="2:3">
      <c r="B202" s="36" t="s">
        <v>396</v>
      </c>
      <c r="C202" s="36" t="s">
        <v>370</v>
      </c>
    </row>
    <row r="203" spans="2:3">
      <c r="B203" s="44" t="s">
        <v>78</v>
      </c>
      <c r="C203" s="36" t="s">
        <v>245</v>
      </c>
    </row>
    <row r="204" spans="2:3">
      <c r="B204" s="44" t="s">
        <v>76</v>
      </c>
      <c r="C204" s="36" t="s">
        <v>231</v>
      </c>
    </row>
    <row r="205" spans="2:3">
      <c r="B205" s="36" t="s">
        <v>86</v>
      </c>
      <c r="C205" s="36" t="s">
        <v>278</v>
      </c>
    </row>
    <row r="206" spans="2:3">
      <c r="B206" s="36" t="s">
        <v>420</v>
      </c>
      <c r="C206" s="36" t="s">
        <v>149</v>
      </c>
    </row>
    <row r="207" spans="2:3">
      <c r="B207" s="36" t="s">
        <v>558</v>
      </c>
      <c r="C207" s="36" t="s">
        <v>559</v>
      </c>
    </row>
    <row r="208" spans="2:3" ht="17" thickBot="1">
      <c r="B208" s="36" t="s">
        <v>0</v>
      </c>
      <c r="C208" s="36" t="s">
        <v>144</v>
      </c>
    </row>
    <row r="209" spans="2:3">
      <c r="B209" s="60" t="s">
        <v>10</v>
      </c>
      <c r="C209" s="61" t="s">
        <v>195</v>
      </c>
    </row>
    <row r="210" spans="2:3" ht="17" thickBot="1">
      <c r="B210" s="62" t="s">
        <v>10</v>
      </c>
      <c r="C210" s="63" t="s">
        <v>199</v>
      </c>
    </row>
    <row r="211" spans="2:3">
      <c r="B211" s="36" t="s">
        <v>320</v>
      </c>
      <c r="C211" s="36" t="s">
        <v>335</v>
      </c>
    </row>
    <row r="212" spans="2:3">
      <c r="B212" s="36" t="s">
        <v>60</v>
      </c>
      <c r="C212" s="36" t="s">
        <v>286</v>
      </c>
    </row>
    <row r="213" spans="2:3">
      <c r="B213" s="36" t="s">
        <v>7</v>
      </c>
      <c r="C213" s="36" t="s">
        <v>179</v>
      </c>
    </row>
    <row r="214" spans="2:3">
      <c r="B214" s="36" t="s">
        <v>85</v>
      </c>
      <c r="C214" s="36" t="s">
        <v>275</v>
      </c>
    </row>
    <row r="215" spans="2:3">
      <c r="B215" s="36" t="s">
        <v>443</v>
      </c>
      <c r="C215" s="37" t="s">
        <v>439</v>
      </c>
    </row>
    <row r="216" spans="2:3">
      <c r="B216" s="36" t="s">
        <v>444</v>
      </c>
      <c r="C216" s="37" t="s">
        <v>440</v>
      </c>
    </row>
    <row r="217" spans="2:3">
      <c r="B217" s="36" t="s">
        <v>52</v>
      </c>
      <c r="C217" s="36" t="s">
        <v>250</v>
      </c>
    </row>
    <row r="218" spans="2:3" ht="17" thickBot="1">
      <c r="B218" s="36" t="s">
        <v>397</v>
      </c>
      <c r="C218" s="36" t="s">
        <v>371</v>
      </c>
    </row>
    <row r="219" spans="2:3">
      <c r="B219" s="60" t="s">
        <v>12</v>
      </c>
      <c r="C219" s="61" t="s">
        <v>207</v>
      </c>
    </row>
    <row r="220" spans="2:3" ht="17" thickBot="1">
      <c r="B220" s="62" t="s">
        <v>12</v>
      </c>
      <c r="C220" s="63" t="s">
        <v>211</v>
      </c>
    </row>
    <row r="221" spans="2:3">
      <c r="B221" s="36" t="s">
        <v>53</v>
      </c>
      <c r="C221" s="36" t="s">
        <v>252</v>
      </c>
    </row>
    <row r="222" spans="2:3">
      <c r="B222" s="36" t="s">
        <v>398</v>
      </c>
      <c r="C222" s="36" t="s">
        <v>372</v>
      </c>
    </row>
    <row r="223" spans="2:3">
      <c r="B223" s="36" t="s">
        <v>75</v>
      </c>
      <c r="C223" s="36" t="s">
        <v>228</v>
      </c>
    </row>
    <row r="224" spans="2:3">
      <c r="B224" s="36" t="s">
        <v>18</v>
      </c>
      <c r="C224" s="36" t="s">
        <v>230</v>
      </c>
    </row>
    <row r="225" spans="2:3">
      <c r="B225" s="36" t="s">
        <v>81</v>
      </c>
      <c r="C225" s="36" t="s">
        <v>263</v>
      </c>
    </row>
    <row r="226" spans="2:3" ht="17" thickBot="1">
      <c r="B226" s="36" t="s">
        <v>54</v>
      </c>
      <c r="C226" s="36" t="s">
        <v>254</v>
      </c>
    </row>
    <row r="227" spans="2:3">
      <c r="B227" s="60" t="s">
        <v>399</v>
      </c>
      <c r="C227" s="61" t="s">
        <v>373</v>
      </c>
    </row>
    <row r="228" spans="2:3" ht="17" thickBot="1">
      <c r="B228" s="62" t="s">
        <v>399</v>
      </c>
      <c r="C228" s="63" t="s">
        <v>248</v>
      </c>
    </row>
    <row r="229" spans="2:3">
      <c r="B229" s="36" t="s">
        <v>84</v>
      </c>
      <c r="C229" s="36" t="s">
        <v>274</v>
      </c>
    </row>
    <row r="230" spans="2:3">
      <c r="B230" s="36" t="s">
        <v>129</v>
      </c>
      <c r="C230" s="36" t="s">
        <v>257</v>
      </c>
    </row>
    <row r="231" spans="2:3">
      <c r="B231" s="36" t="s">
        <v>400</v>
      </c>
      <c r="C231" s="36" t="s">
        <v>374</v>
      </c>
    </row>
    <row r="232" spans="2:3">
      <c r="B232" s="36" t="s">
        <v>55</v>
      </c>
      <c r="C232" s="36" t="s">
        <v>261</v>
      </c>
    </row>
    <row r="233" spans="2:3">
      <c r="B233" s="36" t="s">
        <v>401</v>
      </c>
      <c r="C233" s="36" t="s">
        <v>375</v>
      </c>
    </row>
    <row r="234" spans="2:3">
      <c r="B234" s="36" t="s">
        <v>131</v>
      </c>
      <c r="C234" s="36" t="s">
        <v>216</v>
      </c>
    </row>
    <row r="235" spans="2:3">
      <c r="B235" s="36" t="s">
        <v>415</v>
      </c>
      <c r="C235" s="36" t="s">
        <v>347</v>
      </c>
    </row>
    <row r="236" spans="2:3">
      <c r="B236" s="36" t="s">
        <v>27</v>
      </c>
      <c r="C236" s="36" t="s">
        <v>159</v>
      </c>
    </row>
    <row r="237" spans="2:3">
      <c r="B237" s="36" t="s">
        <v>66</v>
      </c>
      <c r="C237" s="36" t="s">
        <v>192</v>
      </c>
    </row>
    <row r="238" spans="2:3">
      <c r="B238" s="36" t="s">
        <v>6</v>
      </c>
      <c r="C238" s="36" t="s">
        <v>175</v>
      </c>
    </row>
    <row r="239" spans="2:3">
      <c r="B239" s="36" t="s">
        <v>56</v>
      </c>
      <c r="C239" s="36" t="s">
        <v>264</v>
      </c>
    </row>
    <row r="240" spans="2:3">
      <c r="B240" s="36" t="s">
        <v>402</v>
      </c>
      <c r="C240" s="36" t="s">
        <v>376</v>
      </c>
    </row>
    <row r="241" spans="1:4">
      <c r="B241" s="36" t="s">
        <v>25</v>
      </c>
      <c r="C241" s="36" t="s">
        <v>152</v>
      </c>
    </row>
    <row r="242" spans="1:4">
      <c r="B242" s="36" t="s">
        <v>57</v>
      </c>
      <c r="C242" s="36" t="s">
        <v>266</v>
      </c>
    </row>
    <row r="243" spans="1:4">
      <c r="B243" s="36" t="s">
        <v>403</v>
      </c>
      <c r="C243" s="36" t="s">
        <v>377</v>
      </c>
    </row>
    <row r="245" spans="1:4">
      <c r="A245" s="202" t="s">
        <v>646</v>
      </c>
      <c r="B245" s="203"/>
      <c r="C245" s="203"/>
    </row>
    <row r="246" spans="1:4">
      <c r="B246" s="197" t="s">
        <v>624</v>
      </c>
      <c r="C246" s="36" t="s">
        <v>595</v>
      </c>
    </row>
    <row r="247" spans="1:4">
      <c r="B247" s="36" t="s">
        <v>581</v>
      </c>
      <c r="C247" s="36" t="s">
        <v>580</v>
      </c>
      <c r="D247"/>
    </row>
    <row r="248" spans="1:4">
      <c r="B248" s="198" t="s">
        <v>625</v>
      </c>
      <c r="C248" s="199" t="s">
        <v>597</v>
      </c>
      <c r="D248"/>
    </row>
    <row r="249" spans="1:4">
      <c r="B249" s="198" t="s">
        <v>626</v>
      </c>
      <c r="C249" s="199" t="s">
        <v>599</v>
      </c>
      <c r="D249"/>
    </row>
    <row r="250" spans="1:4">
      <c r="B250" s="206" t="s">
        <v>653</v>
      </c>
      <c r="C250" s="206" t="s">
        <v>651</v>
      </c>
      <c r="D250"/>
    </row>
    <row r="251" spans="1:4">
      <c r="B251" s="200" t="s">
        <v>648</v>
      </c>
      <c r="C251" s="199" t="s">
        <v>623</v>
      </c>
      <c r="D251"/>
    </row>
    <row r="252" spans="1:4">
      <c r="B252" s="200" t="s">
        <v>649</v>
      </c>
      <c r="C252" s="199" t="s">
        <v>593</v>
      </c>
      <c r="D252"/>
    </row>
    <row r="253" spans="1:4">
      <c r="B253" s="200" t="s">
        <v>650</v>
      </c>
      <c r="C253" s="199" t="s">
        <v>617</v>
      </c>
      <c r="D253"/>
    </row>
    <row r="254" spans="1:4">
      <c r="B254" s="198" t="s">
        <v>26</v>
      </c>
      <c r="C254" s="199" t="s">
        <v>154</v>
      </c>
      <c r="D254"/>
    </row>
    <row r="255" spans="1:4">
      <c r="B255" s="36" t="s">
        <v>579</v>
      </c>
      <c r="C255" s="36" t="s">
        <v>578</v>
      </c>
      <c r="D255"/>
    </row>
    <row r="256" spans="1:4">
      <c r="B256" s="36" t="s">
        <v>326</v>
      </c>
      <c r="C256" s="36" t="s">
        <v>609</v>
      </c>
      <c r="D256"/>
    </row>
    <row r="257" spans="2:4">
      <c r="B257" s="197" t="s">
        <v>289</v>
      </c>
      <c r="C257" s="199" t="s">
        <v>613</v>
      </c>
      <c r="D257"/>
    </row>
    <row r="258" spans="2:4">
      <c r="B258" s="198" t="s">
        <v>627</v>
      </c>
      <c r="C258" s="199" t="s">
        <v>596</v>
      </c>
      <c r="D258"/>
    </row>
    <row r="259" spans="2:4">
      <c r="B259" s="36" t="s">
        <v>319</v>
      </c>
      <c r="C259" s="36" t="s">
        <v>575</v>
      </c>
      <c r="D259"/>
    </row>
    <row r="260" spans="2:4">
      <c r="B260" s="36" t="s">
        <v>330</v>
      </c>
      <c r="C260" s="36" t="s">
        <v>592</v>
      </c>
      <c r="D260"/>
    </row>
    <row r="261" spans="2:4">
      <c r="B261" s="198" t="s">
        <v>628</v>
      </c>
      <c r="C261" s="199" t="s">
        <v>603</v>
      </c>
      <c r="D261"/>
    </row>
    <row r="262" spans="2:4">
      <c r="B262" s="36" t="s">
        <v>577</v>
      </c>
      <c r="C262" s="36" t="s">
        <v>576</v>
      </c>
    </row>
    <row r="263" spans="2:4">
      <c r="B263" s="36" t="s">
        <v>322</v>
      </c>
      <c r="C263" s="36" t="s">
        <v>589</v>
      </c>
    </row>
    <row r="264" spans="2:4">
      <c r="B264" s="36" t="s">
        <v>325</v>
      </c>
      <c r="C264" s="36" t="s">
        <v>584</v>
      </c>
    </row>
    <row r="265" spans="2:4">
      <c r="B265" s="198" t="s">
        <v>31</v>
      </c>
      <c r="C265" s="199" t="s">
        <v>600</v>
      </c>
    </row>
    <row r="266" spans="2:4">
      <c r="B266" s="198" t="s">
        <v>629</v>
      </c>
      <c r="C266" s="199" t="s">
        <v>601</v>
      </c>
    </row>
    <row r="267" spans="2:4">
      <c r="B267" s="198" t="s">
        <v>630</v>
      </c>
      <c r="C267" s="199" t="s">
        <v>605</v>
      </c>
    </row>
    <row r="268" spans="2:4">
      <c r="B268" s="36" t="s">
        <v>321</v>
      </c>
      <c r="C268" s="36" t="s">
        <v>582</v>
      </c>
    </row>
    <row r="269" spans="2:4">
      <c r="B269" s="198" t="s">
        <v>631</v>
      </c>
      <c r="C269" s="199" t="s">
        <v>598</v>
      </c>
    </row>
    <row r="270" spans="2:4">
      <c r="B270" s="198" t="s">
        <v>632</v>
      </c>
      <c r="C270" s="199" t="s">
        <v>604</v>
      </c>
    </row>
    <row r="271" spans="2:4">
      <c r="B271" s="198" t="s">
        <v>633</v>
      </c>
      <c r="C271" s="199" t="s">
        <v>606</v>
      </c>
    </row>
    <row r="272" spans="2:4">
      <c r="B272" s="198" t="s">
        <v>634</v>
      </c>
      <c r="C272" s="199" t="s">
        <v>607</v>
      </c>
    </row>
    <row r="273" spans="2:3">
      <c r="B273" s="36" t="s">
        <v>327</v>
      </c>
      <c r="C273" s="36" t="s">
        <v>590</v>
      </c>
    </row>
    <row r="274" spans="2:3">
      <c r="B274" s="198" t="s">
        <v>635</v>
      </c>
      <c r="C274" s="199" t="s">
        <v>608</v>
      </c>
    </row>
    <row r="275" spans="2:3">
      <c r="B275" s="198" t="s">
        <v>636</v>
      </c>
      <c r="C275" s="199" t="s">
        <v>610</v>
      </c>
    </row>
    <row r="276" spans="2:3">
      <c r="B276" s="198" t="s">
        <v>637</v>
      </c>
      <c r="C276" s="199" t="s">
        <v>611</v>
      </c>
    </row>
    <row r="277" spans="2:3">
      <c r="B277" s="198" t="s">
        <v>638</v>
      </c>
      <c r="C277" s="199" t="s">
        <v>602</v>
      </c>
    </row>
    <row r="278" spans="2:3">
      <c r="B278" s="198" t="s">
        <v>647</v>
      </c>
      <c r="C278" s="201" t="s">
        <v>622</v>
      </c>
    </row>
    <row r="279" spans="2:3">
      <c r="B279" s="198" t="s">
        <v>639</v>
      </c>
      <c r="C279" s="199" t="s">
        <v>618</v>
      </c>
    </row>
    <row r="280" spans="2:3">
      <c r="B280" s="198" t="s">
        <v>640</v>
      </c>
      <c r="C280" s="199" t="s">
        <v>614</v>
      </c>
    </row>
    <row r="281" spans="2:3">
      <c r="B281" s="36" t="s">
        <v>318</v>
      </c>
      <c r="C281" s="36" t="s">
        <v>588</v>
      </c>
    </row>
    <row r="282" spans="2:3">
      <c r="B282" s="36" t="s">
        <v>329</v>
      </c>
      <c r="C282" s="36" t="s">
        <v>591</v>
      </c>
    </row>
    <row r="283" spans="2:3">
      <c r="B283" s="198" t="s">
        <v>641</v>
      </c>
      <c r="C283" s="199" t="s">
        <v>615</v>
      </c>
    </row>
    <row r="284" spans="2:3">
      <c r="B284" s="198" t="s">
        <v>642</v>
      </c>
      <c r="C284" s="199" t="s">
        <v>616</v>
      </c>
    </row>
    <row r="285" spans="2:3">
      <c r="B285" s="198" t="s">
        <v>643</v>
      </c>
      <c r="C285" s="199" t="s">
        <v>620</v>
      </c>
    </row>
    <row r="286" spans="2:3">
      <c r="B286" s="36" t="s">
        <v>323</v>
      </c>
      <c r="C286" s="36" t="s">
        <v>583</v>
      </c>
    </row>
    <row r="287" spans="2:3">
      <c r="B287" s="36" t="s">
        <v>328</v>
      </c>
      <c r="C287" s="36" t="s">
        <v>587</v>
      </c>
    </row>
    <row r="288" spans="2:3">
      <c r="B288" s="198" t="s">
        <v>644</v>
      </c>
      <c r="C288" s="199" t="s">
        <v>619</v>
      </c>
    </row>
    <row r="289" spans="2:3">
      <c r="B289" s="198" t="s">
        <v>645</v>
      </c>
      <c r="C289" s="199" t="s">
        <v>621</v>
      </c>
    </row>
    <row r="291" spans="2:3">
      <c r="B291" s="140"/>
      <c r="C291" s="139"/>
    </row>
    <row r="292" spans="2:3">
      <c r="B292" s="140"/>
      <c r="C292" s="139"/>
    </row>
  </sheetData>
  <autoFilter ref="B1:G289" xr:uid="{00000000-0001-0000-0300-000000000000}"/>
  <sortState xmlns:xlrd2="http://schemas.microsoft.com/office/spreadsheetml/2017/richdata2" ref="B246:C292">
    <sortCondition ref="B246:B292"/>
    <sortCondition ref="C246:C292"/>
  </sortState>
  <conditionalFormatting sqref="B261">
    <cfRule type="expression" dxfId="1" priority="3">
      <formula xml:space="preserve"> B261 = " "</formula>
    </cfRule>
  </conditionalFormatting>
  <conditionalFormatting sqref="B281">
    <cfRule type="expression" dxfId="0" priority="1">
      <formula xml:space="preserve"> B281 = " 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30"/>
  <sheetViews>
    <sheetView workbookViewId="0">
      <selection activeCell="C31" sqref="C31"/>
    </sheetView>
  </sheetViews>
  <sheetFormatPr baseColWidth="10" defaultRowHeight="16"/>
  <sheetData>
    <row r="3" spans="2:3">
      <c r="B3" s="19">
        <v>44925</v>
      </c>
      <c r="C3" s="20" t="s">
        <v>306</v>
      </c>
    </row>
    <row r="4" spans="2:3">
      <c r="B4" s="20"/>
      <c r="C4" s="20" t="s">
        <v>307</v>
      </c>
    </row>
    <row r="8" spans="2:3">
      <c r="B8" s="23">
        <v>44795</v>
      </c>
      <c r="C8" t="s">
        <v>343</v>
      </c>
    </row>
    <row r="9" spans="2:3">
      <c r="C9" t="s">
        <v>344</v>
      </c>
    </row>
    <row r="10" spans="2:3">
      <c r="C10" t="s">
        <v>345</v>
      </c>
    </row>
    <row r="12" spans="2:3">
      <c r="B12" s="81">
        <v>45170</v>
      </c>
      <c r="C12" t="s">
        <v>564</v>
      </c>
    </row>
    <row r="13" spans="2:3">
      <c r="B13" t="s">
        <v>399</v>
      </c>
      <c r="C13" t="s">
        <v>517</v>
      </c>
    </row>
    <row r="14" spans="2:3">
      <c r="B14" t="s">
        <v>399</v>
      </c>
      <c r="C14" t="s">
        <v>518</v>
      </c>
    </row>
    <row r="15" spans="2:3">
      <c r="B15" t="s">
        <v>399</v>
      </c>
      <c r="C15" t="s">
        <v>561</v>
      </c>
    </row>
    <row r="16" spans="2:3">
      <c r="B16" t="s">
        <v>566</v>
      </c>
      <c r="C16" t="s">
        <v>562</v>
      </c>
    </row>
    <row r="18" spans="2:7">
      <c r="B18" t="s">
        <v>399</v>
      </c>
      <c r="C18" t="s">
        <v>557</v>
      </c>
    </row>
    <row r="19" spans="2:7">
      <c r="B19" t="s">
        <v>399</v>
      </c>
      <c r="C19" t="s">
        <v>560</v>
      </c>
    </row>
    <row r="21" spans="2:7">
      <c r="B21" t="s">
        <v>399</v>
      </c>
      <c r="C21" t="s">
        <v>565</v>
      </c>
    </row>
    <row r="22" spans="2:7">
      <c r="B22" t="s">
        <v>399</v>
      </c>
      <c r="C22" s="84" t="str">
        <f>MAIN!AJ198</f>
        <v xml:space="preserve"> </v>
      </c>
      <c r="D22" t="s">
        <v>563</v>
      </c>
      <c r="G22" s="84" t="str">
        <f>MAIN!AT198</f>
        <v>ITM_NULL</v>
      </c>
    </row>
    <row r="23" spans="2:7">
      <c r="B23" t="s">
        <v>399</v>
      </c>
      <c r="C23" s="84" t="str">
        <f>MAIN!AI199</f>
        <v>COS</v>
      </c>
    </row>
    <row r="24" spans="2:7">
      <c r="B24" t="s">
        <v>399</v>
      </c>
      <c r="C24" s="84" t="str">
        <f>MAIN!AI200</f>
        <v>TAN</v>
      </c>
    </row>
    <row r="27" spans="2:7">
      <c r="B27" s="128">
        <v>45171</v>
      </c>
      <c r="C27" t="s">
        <v>567</v>
      </c>
    </row>
    <row r="28" spans="2:7">
      <c r="C28" t="s">
        <v>568</v>
      </c>
    </row>
    <row r="29" spans="2:7">
      <c r="C29" t="s">
        <v>569</v>
      </c>
    </row>
    <row r="30" spans="2:7">
      <c r="C3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MAIN</vt:lpstr>
      <vt:lpstr>Lookups</vt:lpstr>
      <vt:lpstr>Revisions</vt:lpstr>
      <vt:lpstr>items</vt:lpstr>
      <vt:lpstr>keylabelaim</vt:lpstr>
      <vt:lpstr>label</vt:lpstr>
      <vt:lpstr>labelitem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RJvM</cp:lastModifiedBy>
  <dcterms:created xsi:type="dcterms:W3CDTF">2022-12-03T10:52:27Z</dcterms:created>
  <dcterms:modified xsi:type="dcterms:W3CDTF">2023-09-27T20:18:47Z</dcterms:modified>
</cp:coreProperties>
</file>