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02DE90BF-16CD-5340-9F04-8285CA981577}" xr6:coauthVersionLast="47" xr6:coauthVersionMax="47" xr10:uidLastSave="{00000000-0000-0000-0000-000000000000}"/>
  <bookViews>
    <workbookView xWindow="5960" yWindow="2760" windowWidth="27640" windowHeight="16940" xr2:uid="{87641255-8AF9-FE44-BADD-C4C642AE0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6" i="1" l="1"/>
  <c r="K75" i="1"/>
  <c r="K74" i="1"/>
  <c r="M74" i="1" s="1"/>
  <c r="N74" i="1" s="1"/>
  <c r="K59" i="1"/>
  <c r="M59" i="1" s="1"/>
  <c r="N59" i="1" s="1"/>
  <c r="K56" i="1"/>
  <c r="M56" i="1" s="1"/>
  <c r="N56" i="1" s="1"/>
  <c r="K55" i="1"/>
  <c r="M55" i="1" s="1"/>
  <c r="N55" i="1" s="1"/>
  <c r="K42" i="1"/>
  <c r="M42" i="1" s="1"/>
  <c r="N42" i="1" s="1"/>
  <c r="K23" i="1"/>
  <c r="M23" i="1" s="1"/>
  <c r="N23" i="1" s="1"/>
  <c r="K21" i="1"/>
  <c r="M21" i="1" s="1"/>
  <c r="N21" i="1" s="1"/>
  <c r="K16" i="1"/>
  <c r="M16" i="1" s="1"/>
  <c r="N16" i="1" s="1"/>
  <c r="K15" i="1"/>
  <c r="M15" i="1" s="1"/>
  <c r="N15" i="1" s="1"/>
  <c r="K13" i="1"/>
  <c r="M13" i="1" s="1"/>
  <c r="N13" i="1" s="1"/>
  <c r="G13" i="1" s="1"/>
  <c r="K12" i="1"/>
  <c r="M12" i="1" s="1"/>
  <c r="N12" i="1" s="1"/>
  <c r="K10" i="1"/>
  <c r="K8" i="1"/>
  <c r="K7" i="1"/>
  <c r="J76" i="1"/>
  <c r="J75" i="1"/>
  <c r="J74" i="1"/>
  <c r="J59" i="1"/>
  <c r="J56" i="1"/>
  <c r="J55" i="1"/>
  <c r="J42" i="1"/>
  <c r="J23" i="1"/>
  <c r="J21" i="1"/>
  <c r="J16" i="1"/>
  <c r="J15" i="1"/>
  <c r="J13" i="1"/>
  <c r="J12" i="1"/>
  <c r="J10" i="1"/>
  <c r="J8" i="1"/>
  <c r="J7" i="1"/>
  <c r="G7" i="1" s="1"/>
  <c r="L76" i="1"/>
  <c r="M76" i="1"/>
  <c r="N76" i="1" s="1"/>
  <c r="G76" i="1" s="1"/>
  <c r="L75" i="1"/>
  <c r="M75" i="1"/>
  <c r="N75" i="1" s="1"/>
  <c r="L74" i="1"/>
  <c r="L59" i="1"/>
  <c r="L56" i="1"/>
  <c r="L55" i="1"/>
  <c r="L42" i="1"/>
  <c r="L23" i="1"/>
  <c r="L21" i="1"/>
  <c r="L16" i="1"/>
  <c r="L15" i="1"/>
  <c r="L13" i="1"/>
  <c r="L12" i="1"/>
  <c r="L10" i="1"/>
  <c r="M10" i="1"/>
  <c r="N10" i="1" s="1"/>
  <c r="L8" i="1"/>
  <c r="M8" i="1"/>
  <c r="N8" i="1" s="1"/>
  <c r="L7" i="1"/>
  <c r="M7" i="1" s="1"/>
  <c r="N7" i="1" s="1"/>
  <c r="H7" i="1" l="1"/>
  <c r="H23" i="1"/>
  <c r="H56" i="1"/>
  <c r="G74" i="1"/>
  <c r="G59" i="1"/>
  <c r="H10" i="1"/>
  <c r="G75" i="1"/>
  <c r="H8" i="1"/>
  <c r="H12" i="1"/>
  <c r="G10" i="1"/>
  <c r="H42" i="1"/>
  <c r="G42" i="1"/>
  <c r="H59" i="1"/>
  <c r="H74" i="1"/>
  <c r="G55" i="1"/>
  <c r="H55" i="1"/>
  <c r="H76" i="1"/>
  <c r="H13" i="1"/>
  <c r="H15" i="1"/>
  <c r="H16" i="1"/>
  <c r="G23" i="1"/>
  <c r="H75" i="1"/>
  <c r="H21" i="1"/>
  <c r="G15" i="1"/>
  <c r="G16" i="1"/>
  <c r="G56" i="1"/>
  <c r="G21" i="1"/>
  <c r="G12" i="1"/>
  <c r="G8" i="1"/>
</calcChain>
</file>

<file path=xl/sharedStrings.xml><?xml version="1.0" encoding="utf-8"?>
<sst xmlns="http://schemas.openxmlformats.org/spreadsheetml/2006/main" count="479" uniqueCount="427">
  <si>
    <t>ITEM</t>
  </si>
  <si>
    <t>Label</t>
  </si>
  <si>
    <t>Fullname</t>
  </si>
  <si>
    <t>Abbreviation</t>
  </si>
  <si>
    <t>Value</t>
  </si>
  <si>
    <t>Unit</t>
  </si>
  <si>
    <t>CST_01</t>
  </si>
  <si>
    <t>a</t>
  </si>
  <si>
    <t>Gregorian year</t>
  </si>
  <si>
    <t>yr.gregor</t>
  </si>
  <si>
    <t>+3.652425 x 10Ⅲ</t>
  </si>
  <si>
    <t>d</t>
  </si>
  <si>
    <t>CST_02</t>
  </si>
  <si>
    <t>a₀</t>
  </si>
  <si>
    <t>Bohr radius</t>
  </si>
  <si>
    <t>rad.bohr</t>
  </si>
  <si>
    <t>+5.29177210903 x 10ⅫⅡⅡ</t>
  </si>
  <si>
    <t>m</t>
  </si>
  <si>
    <t>CST_03</t>
  </si>
  <si>
    <t>aⓜ⒪⒪⒩</t>
  </si>
  <si>
    <t>Moon orbit (semi major axis)</t>
  </si>
  <si>
    <t>orb.moon</t>
  </si>
  <si>
    <t>+3.844 x 10Ⅸ</t>
  </si>
  <si>
    <t>CST_04</t>
  </si>
  <si>
    <t>a⊕</t>
  </si>
  <si>
    <t>Earth orbit (semi major axis)</t>
  </si>
  <si>
    <t>orb.earth</t>
  </si>
  <si>
    <t>+1.495979 x 10ⅡⅡ</t>
  </si>
  <si>
    <t>CST_05</t>
  </si>
  <si>
    <t>c</t>
  </si>
  <si>
    <t>Speed of light (vacuum)</t>
  </si>
  <si>
    <t>lightspeed</t>
  </si>
  <si>
    <t>+2.99792458 x 10Ⅸ</t>
  </si>
  <si>
    <t>m/s</t>
  </si>
  <si>
    <t>CST_06</t>
  </si>
  <si>
    <t>c₁</t>
  </si>
  <si>
    <t>1st radiation constant</t>
  </si>
  <si>
    <t>c.radiatn1</t>
  </si>
  <si>
    <t>+3.741771852192758011367155555929985138219953097124061418 x 10ⅫⅡⅦ</t>
  </si>
  <si>
    <t>WmⅢ</t>
  </si>
  <si>
    <t>CST_07</t>
  </si>
  <si>
    <t>c₂</t>
  </si>
  <si>
    <t>2nd radiation constant</t>
  </si>
  <si>
    <t>c.radiatn2</t>
  </si>
  <si>
    <t>+1.438776877503933802146671601543911595199069423148099191 x 10ⅫⅢ</t>
  </si>
  <si>
    <t>mK</t>
  </si>
  <si>
    <t>CST_08</t>
  </si>
  <si>
    <t>e</t>
  </si>
  <si>
    <t>Elementary charge</t>
  </si>
  <si>
    <t>charge.elem</t>
  </si>
  <si>
    <t>+1.602176634 x 10ⅫⅡⅩ</t>
  </si>
  <si>
    <t>As</t>
  </si>
  <si>
    <t>CST_09</t>
  </si>
  <si>
    <t>eⓔ</t>
  </si>
  <si>
    <t>Euler's e</t>
  </si>
  <si>
    <t>e.euler</t>
  </si>
  <si>
    <t>+2.718281828459045235360287471352662497757247093699959575</t>
  </si>
  <si>
    <t/>
  </si>
  <si>
    <t>CST_10</t>
  </si>
  <si>
    <t>F</t>
  </si>
  <si>
    <t>Faraday constant</t>
  </si>
  <si>
    <t>c.faraday</t>
  </si>
  <si>
    <t>+9.64853321233100184 x 10Ⅴ</t>
  </si>
  <si>
    <t>As/mol</t>
  </si>
  <si>
    <t>CST_11</t>
  </si>
  <si>
    <t>F⊖</t>
  </si>
  <si>
    <t>Feigenbaum alpha</t>
  </si>
  <si>
    <t>α.feigenbm</t>
  </si>
  <si>
    <t>+2.502907875095892822283902873218215786381271376727149977</t>
  </si>
  <si>
    <t>CST_12</t>
  </si>
  <si>
    <t>F⊗</t>
  </si>
  <si>
    <t>Feigenbaum delta</t>
  </si>
  <si>
    <t>δ.feigenbm</t>
  </si>
  <si>
    <t>+4.669201609102990671853203820466201617258185577475768633</t>
  </si>
  <si>
    <t>CST_13</t>
  </si>
  <si>
    <t>G</t>
  </si>
  <si>
    <t>Newtonian constant of gravitation</t>
  </si>
  <si>
    <t>c.grav.nwt</t>
  </si>
  <si>
    <t>+6.6743 x 10ⅫⅡⅡ</t>
  </si>
  <si>
    <t>mⅣ/kg.sⅢ</t>
  </si>
  <si>
    <t>CST_14</t>
  </si>
  <si>
    <t>G₀</t>
  </si>
  <si>
    <t>Conductance quantum</t>
  </si>
  <si>
    <t>cond.quant</t>
  </si>
  <si>
    <t>Ω⁲</t>
  </si>
  <si>
    <t>CST_15</t>
  </si>
  <si>
    <t>Gⓒ</t>
  </si>
  <si>
    <t>Catalan's constant</t>
  </si>
  <si>
    <t>c.catalan</t>
  </si>
  <si>
    <t>+9.159655941772190150546035149323841107741493742816721343 x 10ⅫⅡ</t>
  </si>
  <si>
    <t>CST_16</t>
  </si>
  <si>
    <t>g⒠</t>
  </si>
  <si>
    <t>Landé's electron g-factor</t>
  </si>
  <si>
    <t>gfact.elec</t>
  </si>
  <si>
    <t>-2.00231930436256</t>
  </si>
  <si>
    <t>CST_17</t>
  </si>
  <si>
    <t>GM⊕</t>
  </si>
  <si>
    <t>Geocentric gravitational constant</t>
  </si>
  <si>
    <t>c.grav.geo</t>
  </si>
  <si>
    <t>+3.986004418 x 10ⅡⅤ</t>
  </si>
  <si>
    <t>mⅣ/sⅢ</t>
  </si>
  <si>
    <t>CST_18</t>
  </si>
  <si>
    <t>g⊕</t>
  </si>
  <si>
    <t>Standard Earth acceleration</t>
  </si>
  <si>
    <t>acc.earth</t>
  </si>
  <si>
    <t>+9.80665</t>
  </si>
  <si>
    <t>m/sⅢ</t>
  </si>
  <si>
    <t>CST_19</t>
  </si>
  <si>
    <t>ℎ</t>
  </si>
  <si>
    <t>Planck constant</t>
  </si>
  <si>
    <t>c.planck</t>
  </si>
  <si>
    <t>+6.62607015 x 10ⅫⅣⅤ</t>
  </si>
  <si>
    <t>Js</t>
  </si>
  <si>
    <t>CST_20</t>
  </si>
  <si>
    <t>ℏ</t>
  </si>
  <si>
    <t>Reduced Planck constant</t>
  </si>
  <si>
    <t>red.planck</t>
  </si>
  <si>
    <t>+1.054571817646156391262428003302280744722826330020413122 x 10ⅫⅣⅤ</t>
  </si>
  <si>
    <t>CST_21</t>
  </si>
  <si>
    <t>k</t>
  </si>
  <si>
    <t>Boltzmann constant</t>
  </si>
  <si>
    <t>c.boltzmn</t>
  </si>
  <si>
    <t>+1.380649 x 10ⅫⅢⅣ</t>
  </si>
  <si>
    <t>J/K</t>
  </si>
  <si>
    <t>CST_22</t>
  </si>
  <si>
    <t>Kⓙ</t>
  </si>
  <si>
    <t>Josephson constant</t>
  </si>
  <si>
    <t>c.josephsn</t>
  </si>
  <si>
    <t>+4.835978484169836324476582850545281353533511866004014461 x 10ⅡⅤ</t>
  </si>
  <si>
    <t>Hz/V</t>
  </si>
  <si>
    <t>CST_23</t>
  </si>
  <si>
    <t>lⓟⓛ</t>
  </si>
  <si>
    <t>Planck length</t>
  </si>
  <si>
    <t>len.planck</t>
  </si>
  <si>
    <t>+1.616255 x 10ⅫⅣⅥ</t>
  </si>
  <si>
    <t>CST_24</t>
  </si>
  <si>
    <t>m⒠</t>
  </si>
  <si>
    <t>Electron rest mass</t>
  </si>
  <si>
    <t>mass.elec</t>
  </si>
  <si>
    <t>+9.1093837015 x 10ⅫⅣⅡ</t>
  </si>
  <si>
    <t>kg</t>
  </si>
  <si>
    <t>CST_25</t>
  </si>
  <si>
    <t>Mⓜ⒪⒪⒩</t>
  </si>
  <si>
    <t>Mass of the Moon</t>
  </si>
  <si>
    <t>mass.moon</t>
  </si>
  <si>
    <t>+7.349 x 10ⅢⅢ</t>
  </si>
  <si>
    <t>CST_26</t>
  </si>
  <si>
    <t>m⒩</t>
  </si>
  <si>
    <t>Neutron rest mass</t>
  </si>
  <si>
    <t>mass.neu</t>
  </si>
  <si>
    <t>+1.67492749804 x 10ⅫⅢⅧ</t>
  </si>
  <si>
    <t>CST_27</t>
  </si>
  <si>
    <t>m⒩/m⒫</t>
  </si>
  <si>
    <t>Neutron / proton rest mass</t>
  </si>
  <si>
    <t>r.neu.prot</t>
  </si>
  <si>
    <t>+1.00137841898</t>
  </si>
  <si>
    <t>CST_28</t>
  </si>
  <si>
    <t>m⒫</t>
  </si>
  <si>
    <t>Proton rest mass</t>
  </si>
  <si>
    <t>mass.prot</t>
  </si>
  <si>
    <t>+1.67262192369 x 10ⅫⅢⅧ</t>
  </si>
  <si>
    <t>CST_29</t>
  </si>
  <si>
    <t>mⓟⓛ</t>
  </si>
  <si>
    <t>Planck mass</t>
  </si>
  <si>
    <t>mass.planck</t>
  </si>
  <si>
    <t>+2.176435 x 10ⅫⅨ</t>
  </si>
  <si>
    <t>CST_30</t>
  </si>
  <si>
    <t>m⒫/m⒠</t>
  </si>
  <si>
    <t>Proton / electron rest mass</t>
  </si>
  <si>
    <t>r.prot.elec</t>
  </si>
  <si>
    <t>+1.83615267343 x 10Ⅳ</t>
  </si>
  <si>
    <t>CST_31</t>
  </si>
  <si>
    <t>m⒰</t>
  </si>
  <si>
    <t>Atomic mass constant</t>
  </si>
  <si>
    <t>mass.atom</t>
  </si>
  <si>
    <t>+1.6605390666 x 10ⅫⅢⅧ</t>
  </si>
  <si>
    <t>CST_32</t>
  </si>
  <si>
    <t>m⒰cⅢ</t>
  </si>
  <si>
    <t>Energy equivalent of m⒰</t>
  </si>
  <si>
    <t>energy.atom</t>
  </si>
  <si>
    <t>+1.4924180856 x 10ⅫⅡⅠ</t>
  </si>
  <si>
    <t>J</t>
  </si>
  <si>
    <t>CST_33</t>
  </si>
  <si>
    <t>m⊘</t>
  </si>
  <si>
    <t>Muon rest mass</t>
  </si>
  <si>
    <t>mass.muon</t>
  </si>
  <si>
    <t>+1.883531627 x 10ⅫⅢⅨ</t>
  </si>
  <si>
    <t>CST_34</t>
  </si>
  <si>
    <t>M⊚</t>
  </si>
  <si>
    <t>Mass of the Sun</t>
  </si>
  <si>
    <t>mass.sun</t>
  </si>
  <si>
    <t>+1.9891 x 10ⅣⅠ</t>
  </si>
  <si>
    <t>CST_35</t>
  </si>
  <si>
    <t>M⊕</t>
  </si>
  <si>
    <t>Mass of the Earth</t>
  </si>
  <si>
    <t>mass.earth</t>
  </si>
  <si>
    <t>+5.9736 x 10ⅢⅤ</t>
  </si>
  <si>
    <t>CST_36</t>
  </si>
  <si>
    <t>Nⓐ</t>
  </si>
  <si>
    <t>Avogadro's number</t>
  </si>
  <si>
    <t>nr.avogadro</t>
  </si>
  <si>
    <t>+6.02214076 x 10ⅢⅣ</t>
  </si>
  <si>
    <t>/mol</t>
  </si>
  <si>
    <t>CST_37</t>
  </si>
  <si>
    <t>NaN</t>
  </si>
  <si>
    <t>Not a Number</t>
  </si>
  <si>
    <t>not.a.nr</t>
  </si>
  <si>
    <t>Not a number</t>
  </si>
  <si>
    <t>CST_38</t>
  </si>
  <si>
    <t>p₀</t>
  </si>
  <si>
    <t>Standard atmospheric pressure</t>
  </si>
  <si>
    <t>press.atm</t>
  </si>
  <si>
    <t>+1.01325 x 10Ⅵ</t>
  </si>
  <si>
    <t>Pa</t>
  </si>
  <si>
    <t>CST_39</t>
  </si>
  <si>
    <t>R</t>
  </si>
  <si>
    <t>Molar gas constant</t>
  </si>
  <si>
    <t>c.mol.gas</t>
  </si>
  <si>
    <t>+8.31446261815324</t>
  </si>
  <si>
    <t>J/mol K</t>
  </si>
  <si>
    <t>CST_40</t>
  </si>
  <si>
    <t>r⒠</t>
  </si>
  <si>
    <t>Classical electron radius</t>
  </si>
  <si>
    <t>rad.elec</t>
  </si>
  <si>
    <t>+2.8179403262 x 10ⅫⅡⅥ</t>
  </si>
  <si>
    <t>CST_41</t>
  </si>
  <si>
    <t>Rⓚ</t>
  </si>
  <si>
    <t>Von Klitzing constant</t>
  </si>
  <si>
    <t>c.klitzing</t>
  </si>
  <si>
    <t>+2.581280745930450666004551670608744304245727322140342177 x 10Ⅴ</t>
  </si>
  <si>
    <t>Ω</t>
  </si>
  <si>
    <t>CST_42</t>
  </si>
  <si>
    <t>Rⓜ⒪⒪⒩</t>
  </si>
  <si>
    <t>Mean radius of the Moon</t>
  </si>
  <si>
    <t>rad.moon</t>
  </si>
  <si>
    <t>+1.73753 x 10Ⅶ</t>
  </si>
  <si>
    <t>CST_43</t>
  </si>
  <si>
    <t>R₟</t>
  </si>
  <si>
    <t>Rydberg constant</t>
  </si>
  <si>
    <t>c.rydberg</t>
  </si>
  <si>
    <t>+1.097373156816 x 10Ⅷ</t>
  </si>
  <si>
    <t>CST_44</t>
  </si>
  <si>
    <t>R⊚</t>
  </si>
  <si>
    <t>Mean radius of the Sun</t>
  </si>
  <si>
    <t>rad.sun</t>
  </si>
  <si>
    <t>+6.96 x 10Ⅸ</t>
  </si>
  <si>
    <t>CST_45</t>
  </si>
  <si>
    <t>R⊕</t>
  </si>
  <si>
    <t>Mean radius of the Earth</t>
  </si>
  <si>
    <t>rad.earth</t>
  </si>
  <si>
    <t>+6.37101 x 10Ⅶ</t>
  </si>
  <si>
    <t>CST_46</t>
  </si>
  <si>
    <t>S⒜</t>
  </si>
  <si>
    <t>Semi-major axis of the Earth</t>
  </si>
  <si>
    <t>majax.earth</t>
  </si>
  <si>
    <t>+6.378137 x 10Ⅶ</t>
  </si>
  <si>
    <t>CST_47</t>
  </si>
  <si>
    <t>S⒝</t>
  </si>
  <si>
    <t>Semi-minor axis of the Earth</t>
  </si>
  <si>
    <t>minax.earth</t>
  </si>
  <si>
    <t>+6.3567523142 x 10Ⅶ</t>
  </si>
  <si>
    <t>CST_48</t>
  </si>
  <si>
    <t>SeⅢ</t>
  </si>
  <si>
    <t>1st eccentricity squared</t>
  </si>
  <si>
    <t>sq.eccent1</t>
  </si>
  <si>
    <t>+6.69437999014 x 10ⅫⅣ</t>
  </si>
  <si>
    <t>CST_49</t>
  </si>
  <si>
    <t>Se'Ⅲ</t>
  </si>
  <si>
    <t>2nd eccentricity squared</t>
  </si>
  <si>
    <t>sq.eccent2</t>
  </si>
  <si>
    <t>+6.73949674228 x 10ⅫⅣ</t>
  </si>
  <si>
    <t>CST_50</t>
  </si>
  <si>
    <t>Sf⁲</t>
  </si>
  <si>
    <t>Flattening factor</t>
  </si>
  <si>
    <t>f.flatteng</t>
  </si>
  <si>
    <t>+2.98257223563 x 10Ⅲ</t>
  </si>
  <si>
    <t>CST_51</t>
  </si>
  <si>
    <t>T₀</t>
  </si>
  <si>
    <t>Standard temperature</t>
  </si>
  <si>
    <t>temp.stand</t>
  </si>
  <si>
    <t>+2.7315 x 10Ⅲ</t>
  </si>
  <si>
    <t>K</t>
  </si>
  <si>
    <t>CST_52</t>
  </si>
  <si>
    <t>Tⓟ</t>
  </si>
  <si>
    <t>Planck temperature</t>
  </si>
  <si>
    <t>temp.planck</t>
  </si>
  <si>
    <t>+1.416785 x 10ⅣⅢ</t>
  </si>
  <si>
    <t>CST_53</t>
  </si>
  <si>
    <t>tⓟⓛ</t>
  </si>
  <si>
    <t>Planck time</t>
  </si>
  <si>
    <t>time.planck</t>
  </si>
  <si>
    <t>+5.391245 x 10ⅫⅤⅤ</t>
  </si>
  <si>
    <t>s</t>
  </si>
  <si>
    <t>CST_54</t>
  </si>
  <si>
    <t>V⒨</t>
  </si>
  <si>
    <t>Volume of ideal gas</t>
  </si>
  <si>
    <t>volume.gas</t>
  </si>
  <si>
    <t>+2.241396954501413773501110288675055514433752775721687639 x 10ⅫⅢ</t>
  </si>
  <si>
    <t>mⅣ/mol</t>
  </si>
  <si>
    <t>CST_55</t>
  </si>
  <si>
    <t>Z₀</t>
  </si>
  <si>
    <t>Characteristic impedance of vacuum</t>
  </si>
  <si>
    <t>imped.vac</t>
  </si>
  <si>
    <t>+3.767303134617706554681984004203193082686235083524186552 x 10Ⅲ</t>
  </si>
  <si>
    <t>CST_56</t>
  </si>
  <si>
    <t>α</t>
  </si>
  <si>
    <t>Fine-structure constant</t>
  </si>
  <si>
    <t>c.finestruc</t>
  </si>
  <si>
    <t>+7.2973525693 x 10ⅫⅣ</t>
  </si>
  <si>
    <t>CST_57</t>
  </si>
  <si>
    <t>γ</t>
  </si>
  <si>
    <t>CST_58</t>
  </si>
  <si>
    <t>γⓔⓜ</t>
  </si>
  <si>
    <t>Euler-Mascheroni constant</t>
  </si>
  <si>
    <t>c.eul.masc</t>
  </si>
  <si>
    <t>+5.772156649015328606065120900824024310421593359399235988 x 10ⅫⅡ</t>
  </si>
  <si>
    <t>CST_59</t>
  </si>
  <si>
    <t>γ⒫</t>
  </si>
  <si>
    <t>Proton gyromagnetic ratio</t>
  </si>
  <si>
    <t>r.gyro.prot</t>
  </si>
  <si>
    <t>+2.6752218744 x 10Ⅸ</t>
  </si>
  <si>
    <t>CST_60</t>
  </si>
  <si>
    <t>Δνⓒ⒮</t>
  </si>
  <si>
    <t>Hyperfine transition frequency of ⅡⅣⅣCs</t>
  </si>
  <si>
    <t>frq.hypf.cs</t>
  </si>
  <si>
    <t>+9.19263177 x 10Ⅹ</t>
  </si>
  <si>
    <t>Hz</t>
  </si>
  <si>
    <t>CST_61</t>
  </si>
  <si>
    <t>ε₀</t>
  </si>
  <si>
    <t>Vacuum electric permittivity</t>
  </si>
  <si>
    <t>epermt.vac</t>
  </si>
  <si>
    <t>+8.8541878128 x 10ⅫⅡⅢ</t>
  </si>
  <si>
    <t>As/Vm</t>
  </si>
  <si>
    <t>CST_62</t>
  </si>
  <si>
    <t>λⓒ</t>
  </si>
  <si>
    <t>Compton wavelength of the electron</t>
  </si>
  <si>
    <t>wavln.elec</t>
  </si>
  <si>
    <t>+2.42631023867 x 10ⅫⅡⅢ</t>
  </si>
  <si>
    <t>CST_63</t>
  </si>
  <si>
    <t>λⓒ⒩</t>
  </si>
  <si>
    <t>Compton wavelength of the neutron</t>
  </si>
  <si>
    <t>wavln.neu</t>
  </si>
  <si>
    <t>+1.31959090581 x 10ⅫⅡⅥ</t>
  </si>
  <si>
    <t>CST_64</t>
  </si>
  <si>
    <t>λⓒ⒫</t>
  </si>
  <si>
    <t>Compton wavelength of the proton</t>
  </si>
  <si>
    <t>wavln.prot</t>
  </si>
  <si>
    <t>+1.32140985539 x 10ⅫⅡⅥ</t>
  </si>
  <si>
    <t>CST_65</t>
  </si>
  <si>
    <t>μ₀</t>
  </si>
  <si>
    <t>Vacuum magnetic permeability</t>
  </si>
  <si>
    <t>mpermb.vac</t>
  </si>
  <si>
    <t>+1.25663706212 x 10ⅫⅦ</t>
  </si>
  <si>
    <t>Vs/Am</t>
  </si>
  <si>
    <t>CST_66</t>
  </si>
  <si>
    <t>μⓑ</t>
  </si>
  <si>
    <t>Bohr's magneton</t>
  </si>
  <si>
    <t>magn.both</t>
  </si>
  <si>
    <t>+9.274010078 x 10ⅫⅢⅤ</t>
  </si>
  <si>
    <t>J/T</t>
  </si>
  <si>
    <t>CST_67</t>
  </si>
  <si>
    <t>μ⒠</t>
  </si>
  <si>
    <t>Electron magnetic moment</t>
  </si>
  <si>
    <t>mgmom.elec</t>
  </si>
  <si>
    <t>-9.2847647043 x 10ⅫⅢⅤ</t>
  </si>
  <si>
    <t>CST_68</t>
  </si>
  <si>
    <t>μ⒠/μⓑ</t>
  </si>
  <si>
    <t>Electron magnetic moment / Bohr's magneton</t>
  </si>
  <si>
    <t>r.elec.bohr</t>
  </si>
  <si>
    <t>-1.00115965218128</t>
  </si>
  <si>
    <t>CST_69</t>
  </si>
  <si>
    <t>μ⒩</t>
  </si>
  <si>
    <t>Neutron magnetic moment</t>
  </si>
  <si>
    <t>magmom.neu</t>
  </si>
  <si>
    <t>-9.662365 x 10ⅫⅢⅧ</t>
  </si>
  <si>
    <t>CST_70</t>
  </si>
  <si>
    <t>μ⒫</t>
  </si>
  <si>
    <t>Proton magnetic moment</t>
  </si>
  <si>
    <t>mgmom.prot</t>
  </si>
  <si>
    <t>+1.41060679736 x 10ⅫⅢⅦ</t>
  </si>
  <si>
    <t>CST_71</t>
  </si>
  <si>
    <t>μ⒰</t>
  </si>
  <si>
    <t>Nuclear magneton</t>
  </si>
  <si>
    <t>magn.nucl</t>
  </si>
  <si>
    <t>+5.0507837461 x 10ⅫⅢⅧ</t>
  </si>
  <si>
    <t>CST_72</t>
  </si>
  <si>
    <t>μ⊘</t>
  </si>
  <si>
    <t>Muon magnetic moment</t>
  </si>
  <si>
    <t>mgmom.muon</t>
  </si>
  <si>
    <t>-4.4904483 x 10ⅫⅢⅦ</t>
  </si>
  <si>
    <t>CST_73</t>
  </si>
  <si>
    <t>σⓑ</t>
  </si>
  <si>
    <t>Stefan-Boltzmann constant</t>
  </si>
  <si>
    <t>c.stephbol</t>
  </si>
  <si>
    <t>+5.670374419184429453970996731889230875840122970291303682 x 10ⅫⅨ</t>
  </si>
  <si>
    <t>W/mⅢKⅤ</t>
  </si>
  <si>
    <t>CST_74</t>
  </si>
  <si>
    <t>φ</t>
  </si>
  <si>
    <t>Golden ratio</t>
  </si>
  <si>
    <t>r.golden</t>
  </si>
  <si>
    <t>+1.618033988749894848204586834365638117720309179805762862</t>
  </si>
  <si>
    <t>CST_75</t>
  </si>
  <si>
    <t>φ₀</t>
  </si>
  <si>
    <t>Magnetic flux quantum</t>
  </si>
  <si>
    <t>fluxq.magn</t>
  </si>
  <si>
    <t>+2.067833848461929323081115412147497340171545654934323552 x 10ⅫⅡⅥ</t>
  </si>
  <si>
    <t>Vs</t>
  </si>
  <si>
    <t>CST_76</t>
  </si>
  <si>
    <t>ω</t>
  </si>
  <si>
    <t>Nominal mean angular velocity of the Earth</t>
  </si>
  <si>
    <t>vangl.earth</t>
  </si>
  <si>
    <t>+7.292115 x 10ⅫⅥ</t>
  </si>
  <si>
    <t>rad/s</t>
  </si>
  <si>
    <t>CST_77</t>
  </si>
  <si>
    <t>-∞</t>
  </si>
  <si>
    <t>Minus infinity</t>
  </si>
  <si>
    <t>inf.minus</t>
  </si>
  <si>
    <t>-9.999999999999999999999999999999999999999999999999999999 x 10ⅩⅩⅩⅩ</t>
  </si>
  <si>
    <t>CST_78</t>
  </si>
  <si>
    <t>+∞</t>
  </si>
  <si>
    <t>Plus infinity</t>
  </si>
  <si>
    <t>inf.plus</t>
  </si>
  <si>
    <t>+9.999999999999999999999999999999999999999999999999999999 x 10ⅩⅩⅩⅩ</t>
  </si>
  <si>
    <t>CST_79</t>
  </si>
  <si>
    <t>zero</t>
  </si>
  <si>
    <t>Zero</t>
  </si>
  <si>
    <t>+7.748091729863650646680823323308763943587286047673370920 x 10ⅫⅥ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</si>
</sst>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43__StandardFont StandardFont"/>
    </font>
    <font>
      <sz val="14"/>
      <color rgb="FFFF0000"/>
      <name val="C43__StandardFont StandardFont"/>
    </font>
    <font>
      <sz val="12"/>
      <color rgb="FFFF0000"/>
      <name val="C43__StandardFont StandardFont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165" fontId="0" fillId="0" borderId="0" xfId="0" applyNumberFormat="1" applyAlignment="1">
      <alignment vertical="center"/>
    </xf>
    <xf numFmtId="0" fontId="2" fillId="0" borderId="0" xfId="0" quotePrefix="1" applyFont="1" applyAlignment="1">
      <alignment horizontal="left" vertical="center" indent="1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0E1F-7BE5-8F4C-8707-D1A6BFC225A9}">
  <sheetPr>
    <pageSetUpPr fitToPage="1"/>
  </sheetPr>
  <dimension ref="A1:N80"/>
  <sheetViews>
    <sheetView tabSelected="1" topLeftCell="D1" workbookViewId="0">
      <pane ySplit="1" topLeftCell="A2" activePane="bottomLeft" state="frozen"/>
      <selection pane="bottomLeft" activeCell="K5" sqref="K5"/>
    </sheetView>
  </sheetViews>
  <sheetFormatPr baseColWidth="10" defaultRowHeight="18"/>
  <cols>
    <col min="1" max="1" width="7.1640625" style="3" bestFit="1" customWidth="1"/>
    <col min="2" max="2" width="8.33203125" style="5" bestFit="1" customWidth="1"/>
    <col min="3" max="3" width="41.6640625" style="6" bestFit="1" customWidth="1"/>
    <col min="4" max="4" width="14.83203125" style="6" bestFit="1" customWidth="1"/>
    <col min="5" max="5" width="66" style="5" bestFit="1" customWidth="1"/>
    <col min="6" max="6" width="11" style="5" bestFit="1" customWidth="1"/>
    <col min="7" max="7" width="44.83203125" style="2" bestFit="1" customWidth="1"/>
    <col min="8" max="8" width="26" style="2" bestFit="1" customWidth="1"/>
    <col min="9" max="9" width="12.1640625" style="2" bestFit="1" customWidth="1"/>
    <col min="10" max="10" width="26" style="13" bestFit="1" customWidth="1"/>
    <col min="11" max="11" width="12.1640625" style="2" bestFit="1" customWidth="1"/>
    <col min="12" max="12" width="4.1640625" style="2" bestFit="1" customWidth="1"/>
    <col min="13" max="13" width="16.83203125" style="2" bestFit="1" customWidth="1"/>
    <col min="14" max="14" width="16.83203125" style="14" bestFit="1" customWidth="1"/>
    <col min="15" max="16384" width="10.83203125" style="2"/>
  </cols>
  <sheetData>
    <row r="1" spans="1:14" ht="16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4">
      <c r="A2" s="3" t="s">
        <v>6</v>
      </c>
      <c r="B2" s="5" t="s">
        <v>7</v>
      </c>
      <c r="C2" s="6" t="s">
        <v>8</v>
      </c>
      <c r="D2" s="6" t="s">
        <v>9</v>
      </c>
      <c r="E2" s="5" t="s">
        <v>10</v>
      </c>
      <c r="F2" s="5" t="s">
        <v>11</v>
      </c>
    </row>
    <row r="3" spans="1:14">
      <c r="A3" s="3" t="s">
        <v>12</v>
      </c>
      <c r="B3" s="5" t="s">
        <v>13</v>
      </c>
      <c r="C3" s="6" t="s">
        <v>14</v>
      </c>
      <c r="D3" s="6" t="s">
        <v>15</v>
      </c>
      <c r="E3" s="5" t="s">
        <v>16</v>
      </c>
      <c r="F3" s="5" t="s">
        <v>17</v>
      </c>
    </row>
    <row r="4" spans="1:14">
      <c r="A4" s="3" t="s">
        <v>18</v>
      </c>
      <c r="B4" s="5" t="s">
        <v>19</v>
      </c>
      <c r="C4" s="6" t="s">
        <v>20</v>
      </c>
      <c r="D4" s="6" t="s">
        <v>21</v>
      </c>
      <c r="E4" s="5" t="s">
        <v>22</v>
      </c>
      <c r="F4" s="5" t="s">
        <v>17</v>
      </c>
      <c r="K4" s="2">
        <v>30</v>
      </c>
    </row>
    <row r="5" spans="1:14">
      <c r="A5" s="3" t="s">
        <v>23</v>
      </c>
      <c r="B5" s="5" t="s">
        <v>24</v>
      </c>
      <c r="C5" s="6" t="s">
        <v>25</v>
      </c>
      <c r="D5" s="6" t="s">
        <v>26</v>
      </c>
      <c r="E5" s="5" t="s">
        <v>27</v>
      </c>
      <c r="F5" s="5" t="s">
        <v>17</v>
      </c>
    </row>
    <row r="6" spans="1:14">
      <c r="A6" s="3" t="s">
        <v>28</v>
      </c>
      <c r="B6" s="5" t="s">
        <v>29</v>
      </c>
      <c r="C6" s="6" t="s">
        <v>30</v>
      </c>
      <c r="D6" s="6" t="s">
        <v>31</v>
      </c>
      <c r="E6" s="5" t="s">
        <v>32</v>
      </c>
      <c r="F6" s="5" t="s">
        <v>33</v>
      </c>
    </row>
    <row r="7" spans="1:14">
      <c r="A7" s="3" t="s">
        <v>34</v>
      </c>
      <c r="B7" s="5" t="s">
        <v>35</v>
      </c>
      <c r="C7" s="6" t="s">
        <v>36</v>
      </c>
      <c r="D7" s="6" t="s">
        <v>37</v>
      </c>
      <c r="E7" s="5" t="s">
        <v>38</v>
      </c>
      <c r="F7" s="5" t="s">
        <v>39</v>
      </c>
      <c r="G7" s="5" t="str">
        <f>TEXT(J7,"0")&amp;TEXT(N7,"0")&amp;MID(E7,58,15)</f>
        <v>+3.741771852192758011367155555929985 x 10ⅫⅡⅦ</v>
      </c>
      <c r="H7" s="12">
        <f>LEN(J7)+LEN(N7)-2</f>
        <v>34</v>
      </c>
      <c r="J7" s="13" t="str">
        <f>MID(E7,1,K4)</f>
        <v>+3.741771852192758011367155555</v>
      </c>
      <c r="K7" s="2" t="str">
        <f>MID(E7,K4+1,-(K4-25)+11)</f>
        <v>929985</v>
      </c>
      <c r="L7" s="2" t="str">
        <f>MID(E7,37,3)</f>
        <v>138</v>
      </c>
      <c r="M7" s="10">
        <f>K7+L7/1000</f>
        <v>929985.13800000004</v>
      </c>
      <c r="N7" s="14">
        <f>(ROUND(M7,0))</f>
        <v>929985</v>
      </c>
    </row>
    <row r="8" spans="1:14">
      <c r="A8" s="3" t="s">
        <v>40</v>
      </c>
      <c r="B8" s="5" t="s">
        <v>41</v>
      </c>
      <c r="C8" s="6" t="s">
        <v>42</v>
      </c>
      <c r="D8" s="6" t="s">
        <v>43</v>
      </c>
      <c r="E8" s="5" t="s">
        <v>44</v>
      </c>
      <c r="F8" s="5" t="s">
        <v>45</v>
      </c>
      <c r="G8" s="5" t="str">
        <f>TEXT(J8,"0")&amp;TEXT(N8,"0")&amp;MID(E8,58,15)</f>
        <v>+1.438776877503933802146671601543912 x 10ⅫⅢ</v>
      </c>
      <c r="H8" s="12">
        <f>LEN(J8)+LEN(N8)-2</f>
        <v>34</v>
      </c>
      <c r="J8" s="13" t="str">
        <f>MID(E8,1,K4)</f>
        <v>+1.438776877503933802146671601</v>
      </c>
      <c r="K8" s="2" t="str">
        <f>MID(E8,K4+1,-(K4-25)+11)</f>
        <v>543911</v>
      </c>
      <c r="L8" s="2" t="str">
        <f>MID(E8,37,3)</f>
        <v>595</v>
      </c>
      <c r="M8" s="10">
        <f>K8+L8/1000</f>
        <v>543911.59499999997</v>
      </c>
      <c r="N8" s="14">
        <f>(ROUND(M8,0))</f>
        <v>543912</v>
      </c>
    </row>
    <row r="9" spans="1:14">
      <c r="A9" s="3" t="s">
        <v>46</v>
      </c>
      <c r="B9" s="5" t="s">
        <v>47</v>
      </c>
      <c r="C9" s="6" t="s">
        <v>48</v>
      </c>
      <c r="D9" s="6" t="s">
        <v>49</v>
      </c>
      <c r="E9" s="5" t="s">
        <v>50</v>
      </c>
      <c r="F9" s="5" t="s">
        <v>51</v>
      </c>
    </row>
    <row r="10" spans="1:14">
      <c r="A10" s="3" t="s">
        <v>52</v>
      </c>
      <c r="B10" s="5" t="s">
        <v>53</v>
      </c>
      <c r="C10" s="6" t="s">
        <v>54</v>
      </c>
      <c r="D10" s="6" t="s">
        <v>55</v>
      </c>
      <c r="E10" s="5" t="s">
        <v>56</v>
      </c>
      <c r="F10" s="5" t="s">
        <v>57</v>
      </c>
      <c r="G10" s="5" t="str">
        <f>TEXT(J10,"0")&amp;TEXT(N10,"0")&amp;MID(E10,58,15)</f>
        <v>+2.718281828459045235360287471352662</v>
      </c>
      <c r="H10" s="12">
        <f>LEN(J10)+LEN(N10)-2</f>
        <v>34</v>
      </c>
      <c r="J10" s="13" t="str">
        <f>MID(E10,1,K4)</f>
        <v>+2.718281828459045235360287471</v>
      </c>
      <c r="K10" s="2" t="str">
        <f>MID(E10,K4+1,-(K4-25)+11)</f>
        <v>352662</v>
      </c>
      <c r="L10" s="2" t="str">
        <f>MID(E10,37,3)</f>
        <v>497</v>
      </c>
      <c r="M10" s="10">
        <f>K10+L10/1000</f>
        <v>352662.49699999997</v>
      </c>
      <c r="N10" s="14">
        <f>(ROUND(M10,0))</f>
        <v>352662</v>
      </c>
    </row>
    <row r="11" spans="1:14">
      <c r="A11" s="3" t="s">
        <v>58</v>
      </c>
      <c r="B11" s="5" t="s">
        <v>59</v>
      </c>
      <c r="C11" s="6" t="s">
        <v>60</v>
      </c>
      <c r="D11" s="6" t="s">
        <v>61</v>
      </c>
      <c r="E11" s="5" t="s">
        <v>62</v>
      </c>
      <c r="F11" s="5" t="s">
        <v>63</v>
      </c>
    </row>
    <row r="12" spans="1:14">
      <c r="A12" s="3" t="s">
        <v>64</v>
      </c>
      <c r="B12" s="5" t="s">
        <v>65</v>
      </c>
      <c r="C12" s="6" t="s">
        <v>66</v>
      </c>
      <c r="D12" s="6" t="s">
        <v>67</v>
      </c>
      <c r="E12" s="5" t="s">
        <v>68</v>
      </c>
      <c r="F12" s="5" t="s">
        <v>57</v>
      </c>
      <c r="G12" s="5" t="str">
        <f>TEXT(J12,"0")&amp;TEXT(N12,"0")&amp;MID(E12,58,15)</f>
        <v>+2.502907875095892822283902873218216</v>
      </c>
      <c r="H12" s="12">
        <f>LEN(J12)+LEN(N12)-2</f>
        <v>34</v>
      </c>
      <c r="J12" s="13" t="str">
        <f>MID(E12,1,K4)</f>
        <v>+2.502907875095892822283902873</v>
      </c>
      <c r="K12" s="2" t="str">
        <f>MID(E12,K4+1,-(K4-25)+11)</f>
        <v>218215</v>
      </c>
      <c r="L12" s="2" t="str">
        <f>MID(E12,37,3)</f>
        <v>786</v>
      </c>
      <c r="M12" s="10">
        <f>K12+L12/1000</f>
        <v>218215.78599999999</v>
      </c>
      <c r="N12" s="14">
        <f>(ROUND(M12,0))</f>
        <v>218216</v>
      </c>
    </row>
    <row r="13" spans="1:14">
      <c r="A13" s="3" t="s">
        <v>69</v>
      </c>
      <c r="B13" s="5" t="s">
        <v>70</v>
      </c>
      <c r="C13" s="6" t="s">
        <v>71</v>
      </c>
      <c r="D13" s="6" t="s">
        <v>72</v>
      </c>
      <c r="E13" s="5" t="s">
        <v>73</v>
      </c>
      <c r="F13" s="5" t="s">
        <v>57</v>
      </c>
      <c r="G13" s="5" t="str">
        <f>TEXT(J13,"0")&amp;TEXT(N13,"0")&amp;MID(E13,58,15)</f>
        <v>+4.669201609102990671853203820466202</v>
      </c>
      <c r="H13" s="12">
        <f>LEN(J13)+LEN(N13)-2</f>
        <v>34</v>
      </c>
      <c r="J13" s="13" t="str">
        <f>MID(E13,1,K4)</f>
        <v>+4.669201609102990671853203820</v>
      </c>
      <c r="K13" s="2" t="str">
        <f>MID(E13,K4+1,-(K4-25)+11)</f>
        <v>466201</v>
      </c>
      <c r="L13" s="2" t="str">
        <f>MID(E13,37,3)</f>
        <v>617</v>
      </c>
      <c r="M13" s="10">
        <f>K13+L13/1000</f>
        <v>466201.61700000003</v>
      </c>
      <c r="N13" s="14">
        <f>(ROUND(M13,0))</f>
        <v>466202</v>
      </c>
    </row>
    <row r="14" spans="1:14">
      <c r="A14" s="3" t="s">
        <v>74</v>
      </c>
      <c r="B14" s="5" t="s">
        <v>75</v>
      </c>
      <c r="C14" s="9" t="s">
        <v>76</v>
      </c>
      <c r="D14" s="6" t="s">
        <v>77</v>
      </c>
      <c r="E14" s="5" t="s">
        <v>78</v>
      </c>
      <c r="F14" s="5" t="s">
        <v>79</v>
      </c>
    </row>
    <row r="15" spans="1:14">
      <c r="A15" s="3" t="s">
        <v>80</v>
      </c>
      <c r="B15" s="5" t="s">
        <v>81</v>
      </c>
      <c r="C15" s="6" t="s">
        <v>82</v>
      </c>
      <c r="D15" s="6" t="s">
        <v>83</v>
      </c>
      <c r="E15" s="11" t="s">
        <v>426</v>
      </c>
      <c r="F15" s="5" t="s">
        <v>84</v>
      </c>
      <c r="G15" s="5" t="str">
        <f>TEXT(J15,"0")&amp;TEXT(N15,"0")&amp;MID(E15,58,15)</f>
        <v>+7.748091729863650646680823323308764 x 10ⅫⅥ</v>
      </c>
      <c r="H15" s="12">
        <f t="shared" ref="H15:H16" si="0">LEN(J15)+LEN(N15)-2</f>
        <v>34</v>
      </c>
      <c r="J15" s="13" t="str">
        <f>MID(E15,1,K4)</f>
        <v>+7.748091729863650646680823323</v>
      </c>
      <c r="K15" s="2" t="str">
        <f>MID(E15,K4+1,-(K4-25)+11)</f>
        <v>308763</v>
      </c>
      <c r="L15" s="2" t="str">
        <f>MID(E15,37,3)</f>
        <v>943</v>
      </c>
      <c r="M15" s="10">
        <f>K15+L15/1000</f>
        <v>308763.94300000003</v>
      </c>
      <c r="N15" s="14">
        <f>(ROUND(M15,0))</f>
        <v>308764</v>
      </c>
    </row>
    <row r="16" spans="1:14">
      <c r="A16" s="3" t="s">
        <v>85</v>
      </c>
      <c r="B16" s="5" t="s">
        <v>86</v>
      </c>
      <c r="C16" s="6" t="s">
        <v>87</v>
      </c>
      <c r="D16" s="6" t="s">
        <v>88</v>
      </c>
      <c r="E16" s="5" t="s">
        <v>89</v>
      </c>
      <c r="F16" s="5" t="s">
        <v>57</v>
      </c>
      <c r="G16" s="5" t="str">
        <f>TEXT(J16,"0")&amp;TEXT(N16,"0")&amp;MID(E16,58,15)</f>
        <v>+9.159655941772190150546035149323841 x 10ⅫⅡ</v>
      </c>
      <c r="H16" s="12">
        <f t="shared" si="0"/>
        <v>34</v>
      </c>
      <c r="J16" s="13" t="str">
        <f>MID(E16,1,K4)</f>
        <v>+9.159655941772190150546035149</v>
      </c>
      <c r="K16" s="2" t="str">
        <f>MID(E16,K4+1,-(K4-25)+11)</f>
        <v>323841</v>
      </c>
      <c r="L16" s="2" t="str">
        <f>MID(E16,37,3)</f>
        <v>107</v>
      </c>
      <c r="M16" s="10">
        <f>K16+L16/1000</f>
        <v>323841.10700000002</v>
      </c>
      <c r="N16" s="14">
        <f>(ROUND(M16,0))</f>
        <v>323841</v>
      </c>
    </row>
    <row r="17" spans="1:14">
      <c r="A17" s="3" t="s">
        <v>90</v>
      </c>
      <c r="B17" s="5" t="s">
        <v>91</v>
      </c>
      <c r="C17" s="6" t="s">
        <v>92</v>
      </c>
      <c r="D17" s="6" t="s">
        <v>93</v>
      </c>
      <c r="E17" s="5" t="s">
        <v>94</v>
      </c>
      <c r="F17" s="5" t="s">
        <v>57</v>
      </c>
    </row>
    <row r="18" spans="1:14">
      <c r="A18" s="3" t="s">
        <v>95</v>
      </c>
      <c r="B18" s="5" t="s">
        <v>96</v>
      </c>
      <c r="C18" s="6" t="s">
        <v>97</v>
      </c>
      <c r="D18" s="6" t="s">
        <v>98</v>
      </c>
      <c r="E18" s="5" t="s">
        <v>99</v>
      </c>
      <c r="F18" s="5" t="s">
        <v>100</v>
      </c>
    </row>
    <row r="19" spans="1:14">
      <c r="A19" s="3" t="s">
        <v>101</v>
      </c>
      <c r="B19" s="5" t="s">
        <v>102</v>
      </c>
      <c r="C19" s="6" t="s">
        <v>103</v>
      </c>
      <c r="D19" s="6" t="s">
        <v>104</v>
      </c>
      <c r="E19" s="5" t="s">
        <v>105</v>
      </c>
      <c r="F19" s="5" t="s">
        <v>106</v>
      </c>
    </row>
    <row r="20" spans="1:14">
      <c r="A20" s="3" t="s">
        <v>107</v>
      </c>
      <c r="B20" s="5" t="s">
        <v>108</v>
      </c>
      <c r="C20" s="6" t="s">
        <v>109</v>
      </c>
      <c r="D20" s="6" t="s">
        <v>110</v>
      </c>
      <c r="E20" s="5" t="s">
        <v>111</v>
      </c>
      <c r="F20" s="5" t="s">
        <v>112</v>
      </c>
    </row>
    <row r="21" spans="1:14">
      <c r="A21" s="3" t="s">
        <v>113</v>
      </c>
      <c r="B21" s="5" t="s">
        <v>114</v>
      </c>
      <c r="C21" s="6" t="s">
        <v>115</v>
      </c>
      <c r="D21" s="6" t="s">
        <v>116</v>
      </c>
      <c r="E21" s="5" t="s">
        <v>117</v>
      </c>
      <c r="F21" s="5" t="s">
        <v>112</v>
      </c>
      <c r="G21" s="5" t="str">
        <f>TEXT(J21,"0")&amp;TEXT(N21,"0")&amp;MID(E21,58,15)</f>
        <v>+1.054571817646156391262428003302281 x 10ⅫⅣⅤ</v>
      </c>
      <c r="H21" s="12">
        <f t="shared" ref="H21:H23" si="1">LEN(J21)+LEN(N21)-2</f>
        <v>34</v>
      </c>
      <c r="J21" s="13" t="str">
        <f>MID(E21,1,K4)</f>
        <v>+1.054571817646156391262428003</v>
      </c>
      <c r="K21" s="2" t="str">
        <f>MID(E21,K4+1,-(K4-25)+11)</f>
        <v>302280</v>
      </c>
      <c r="L21" s="2" t="str">
        <f>MID(E21,37,3)</f>
        <v>744</v>
      </c>
      <c r="M21" s="10">
        <f>K21+L21/1000</f>
        <v>302280.74400000001</v>
      </c>
      <c r="N21" s="14">
        <f>(ROUND(M21,0))</f>
        <v>302281</v>
      </c>
    </row>
    <row r="22" spans="1:14">
      <c r="A22" s="3" t="s">
        <v>118</v>
      </c>
      <c r="B22" s="5" t="s">
        <v>119</v>
      </c>
      <c r="C22" s="6" t="s">
        <v>120</v>
      </c>
      <c r="D22" s="6" t="s">
        <v>121</v>
      </c>
      <c r="E22" s="5" t="s">
        <v>122</v>
      </c>
      <c r="F22" s="5" t="s">
        <v>123</v>
      </c>
    </row>
    <row r="23" spans="1:14">
      <c r="A23" s="3" t="s">
        <v>124</v>
      </c>
      <c r="B23" s="5" t="s">
        <v>125</v>
      </c>
      <c r="C23" s="6" t="s">
        <v>126</v>
      </c>
      <c r="D23" s="6" t="s">
        <v>127</v>
      </c>
      <c r="E23" s="5" t="s">
        <v>128</v>
      </c>
      <c r="F23" s="5" t="s">
        <v>129</v>
      </c>
      <c r="G23" s="5" t="str">
        <f>TEXT(J23,"0")&amp;TEXT(N23,"0")&amp;MID(E23,58,15)</f>
        <v>+4.835978484169836324476582850545281 x 10ⅡⅤ</v>
      </c>
      <c r="H23" s="12">
        <f t="shared" si="1"/>
        <v>34</v>
      </c>
      <c r="J23" s="13" t="str">
        <f>MID(E23,1,K4)</f>
        <v>+4.835978484169836324476582850</v>
      </c>
      <c r="K23" s="2" t="str">
        <f>MID(E23,K4+1,-(K4-25)+11)</f>
        <v>545281</v>
      </c>
      <c r="L23" s="2" t="str">
        <f>MID(E23,37,3)</f>
        <v>353</v>
      </c>
      <c r="M23" s="10">
        <f>K23+L23/1000</f>
        <v>545281.353</v>
      </c>
      <c r="N23" s="14">
        <f>(ROUND(M23,0))</f>
        <v>545281</v>
      </c>
    </row>
    <row r="24" spans="1:14">
      <c r="A24" s="3" t="s">
        <v>130</v>
      </c>
      <c r="B24" s="5" t="s">
        <v>131</v>
      </c>
      <c r="C24" s="6" t="s">
        <v>132</v>
      </c>
      <c r="D24" s="6" t="s">
        <v>133</v>
      </c>
      <c r="E24" s="5" t="s">
        <v>134</v>
      </c>
      <c r="F24" s="5" t="s">
        <v>17</v>
      </c>
    </row>
    <row r="25" spans="1:14">
      <c r="A25" s="3" t="s">
        <v>135</v>
      </c>
      <c r="B25" s="5" t="s">
        <v>136</v>
      </c>
      <c r="C25" s="6" t="s">
        <v>137</v>
      </c>
      <c r="D25" s="6" t="s">
        <v>138</v>
      </c>
      <c r="E25" s="5" t="s">
        <v>139</v>
      </c>
      <c r="F25" s="5" t="s">
        <v>140</v>
      </c>
    </row>
    <row r="26" spans="1:14">
      <c r="A26" s="3" t="s">
        <v>141</v>
      </c>
      <c r="B26" s="5" t="s">
        <v>142</v>
      </c>
      <c r="C26" s="6" t="s">
        <v>143</v>
      </c>
      <c r="D26" s="6" t="s">
        <v>144</v>
      </c>
      <c r="E26" s="5" t="s">
        <v>145</v>
      </c>
      <c r="F26" s="5" t="s">
        <v>140</v>
      </c>
    </row>
    <row r="27" spans="1:14">
      <c r="A27" s="3" t="s">
        <v>146</v>
      </c>
      <c r="B27" s="5" t="s">
        <v>147</v>
      </c>
      <c r="C27" s="6" t="s">
        <v>148</v>
      </c>
      <c r="D27" s="6" t="s">
        <v>149</v>
      </c>
      <c r="E27" s="5" t="s">
        <v>150</v>
      </c>
      <c r="F27" s="5" t="s">
        <v>140</v>
      </c>
    </row>
    <row r="28" spans="1:14">
      <c r="A28" s="3" t="s">
        <v>151</v>
      </c>
      <c r="B28" s="5" t="s">
        <v>152</v>
      </c>
      <c r="C28" s="6" t="s">
        <v>153</v>
      </c>
      <c r="D28" s="6" t="s">
        <v>154</v>
      </c>
      <c r="E28" s="5" t="s">
        <v>155</v>
      </c>
      <c r="F28" s="5" t="s">
        <v>57</v>
      </c>
    </row>
    <row r="29" spans="1:14">
      <c r="A29" s="3" t="s">
        <v>156</v>
      </c>
      <c r="B29" s="5" t="s">
        <v>157</v>
      </c>
      <c r="C29" s="6" t="s">
        <v>158</v>
      </c>
      <c r="D29" s="6" t="s">
        <v>159</v>
      </c>
      <c r="E29" s="5" t="s">
        <v>160</v>
      </c>
      <c r="F29" s="5" t="s">
        <v>140</v>
      </c>
    </row>
    <row r="30" spans="1:14">
      <c r="A30" s="3" t="s">
        <v>161</v>
      </c>
      <c r="B30" s="5" t="s">
        <v>162</v>
      </c>
      <c r="C30" s="6" t="s">
        <v>163</v>
      </c>
      <c r="D30" s="6" t="s">
        <v>164</v>
      </c>
      <c r="E30" s="5" t="s">
        <v>165</v>
      </c>
      <c r="F30" s="5" t="s">
        <v>140</v>
      </c>
    </row>
    <row r="31" spans="1:14">
      <c r="A31" s="3" t="s">
        <v>166</v>
      </c>
      <c r="B31" s="5" t="s">
        <v>167</v>
      </c>
      <c r="C31" s="6" t="s">
        <v>168</v>
      </c>
      <c r="D31" s="6" t="s">
        <v>169</v>
      </c>
      <c r="E31" s="5" t="s">
        <v>170</v>
      </c>
      <c r="F31" s="5" t="s">
        <v>57</v>
      </c>
    </row>
    <row r="32" spans="1:14">
      <c r="A32" s="3" t="s">
        <v>171</v>
      </c>
      <c r="B32" s="5" t="s">
        <v>172</v>
      </c>
      <c r="C32" s="6" t="s">
        <v>173</v>
      </c>
      <c r="D32" s="6" t="s">
        <v>174</v>
      </c>
      <c r="E32" s="5" t="s">
        <v>175</v>
      </c>
      <c r="F32" s="5" t="s">
        <v>140</v>
      </c>
    </row>
    <row r="33" spans="1:14">
      <c r="A33" s="3" t="s">
        <v>176</v>
      </c>
      <c r="B33" s="5" t="s">
        <v>177</v>
      </c>
      <c r="C33" s="6" t="s">
        <v>178</v>
      </c>
      <c r="D33" s="6" t="s">
        <v>179</v>
      </c>
      <c r="E33" s="5" t="s">
        <v>180</v>
      </c>
      <c r="F33" s="5" t="s">
        <v>181</v>
      </c>
    </row>
    <row r="34" spans="1:14">
      <c r="A34" s="3" t="s">
        <v>182</v>
      </c>
      <c r="B34" s="5" t="s">
        <v>183</v>
      </c>
      <c r="C34" s="6" t="s">
        <v>184</v>
      </c>
      <c r="D34" s="6" t="s">
        <v>185</v>
      </c>
      <c r="E34" s="5" t="s">
        <v>186</v>
      </c>
      <c r="F34" s="5" t="s">
        <v>140</v>
      </c>
    </row>
    <row r="35" spans="1:14">
      <c r="A35" s="3" t="s">
        <v>187</v>
      </c>
      <c r="B35" s="5" t="s">
        <v>188</v>
      </c>
      <c r="C35" s="6" t="s">
        <v>189</v>
      </c>
      <c r="D35" s="6" t="s">
        <v>190</v>
      </c>
      <c r="E35" s="5" t="s">
        <v>191</v>
      </c>
      <c r="F35" s="5" t="s">
        <v>140</v>
      </c>
    </row>
    <row r="36" spans="1:14">
      <c r="A36" s="3" t="s">
        <v>192</v>
      </c>
      <c r="B36" s="5" t="s">
        <v>193</v>
      </c>
      <c r="C36" s="6" t="s">
        <v>194</v>
      </c>
      <c r="D36" s="6" t="s">
        <v>195</v>
      </c>
      <c r="E36" s="5" t="s">
        <v>196</v>
      </c>
      <c r="F36" s="5" t="s">
        <v>140</v>
      </c>
    </row>
    <row r="37" spans="1:14">
      <c r="A37" s="3" t="s">
        <v>197</v>
      </c>
      <c r="B37" s="5" t="s">
        <v>198</v>
      </c>
      <c r="C37" s="6" t="s">
        <v>199</v>
      </c>
      <c r="D37" s="6" t="s">
        <v>200</v>
      </c>
      <c r="E37" s="5" t="s">
        <v>201</v>
      </c>
      <c r="F37" s="5" t="s">
        <v>202</v>
      </c>
    </row>
    <row r="38" spans="1:14">
      <c r="A38" s="3" t="s">
        <v>203</v>
      </c>
      <c r="B38" s="5" t="s">
        <v>204</v>
      </c>
      <c r="C38" s="6" t="s">
        <v>205</v>
      </c>
      <c r="D38" s="6" t="s">
        <v>206</v>
      </c>
      <c r="E38" s="5" t="s">
        <v>207</v>
      </c>
      <c r="F38" s="5" t="s">
        <v>57</v>
      </c>
    </row>
    <row r="39" spans="1:14">
      <c r="A39" s="3" t="s">
        <v>208</v>
      </c>
      <c r="B39" s="5" t="s">
        <v>209</v>
      </c>
      <c r="C39" s="6" t="s">
        <v>210</v>
      </c>
      <c r="D39" s="6" t="s">
        <v>211</v>
      </c>
      <c r="E39" s="5" t="s">
        <v>212</v>
      </c>
      <c r="F39" s="5" t="s">
        <v>213</v>
      </c>
    </row>
    <row r="40" spans="1:14">
      <c r="A40" s="3" t="s">
        <v>214</v>
      </c>
      <c r="B40" s="5" t="s">
        <v>215</v>
      </c>
      <c r="C40" s="6" t="s">
        <v>216</v>
      </c>
      <c r="D40" s="6" t="s">
        <v>217</v>
      </c>
      <c r="E40" s="5" t="s">
        <v>218</v>
      </c>
      <c r="F40" s="5" t="s">
        <v>219</v>
      </c>
    </row>
    <row r="41" spans="1:14">
      <c r="A41" s="3" t="s">
        <v>220</v>
      </c>
      <c r="B41" s="5" t="s">
        <v>221</v>
      </c>
      <c r="C41" s="6" t="s">
        <v>222</v>
      </c>
      <c r="D41" s="6" t="s">
        <v>223</v>
      </c>
      <c r="E41" s="5" t="s">
        <v>224</v>
      </c>
      <c r="F41" s="5" t="s">
        <v>17</v>
      </c>
    </row>
    <row r="42" spans="1:14">
      <c r="A42" s="3" t="s">
        <v>225</v>
      </c>
      <c r="B42" s="5" t="s">
        <v>226</v>
      </c>
      <c r="C42" s="6" t="s">
        <v>227</v>
      </c>
      <c r="D42" s="6" t="s">
        <v>228</v>
      </c>
      <c r="E42" s="5" t="s">
        <v>229</v>
      </c>
      <c r="F42" s="5" t="s">
        <v>230</v>
      </c>
      <c r="G42" s="5" t="str">
        <f>TEXT(J42,"0")&amp;TEXT(N42,"0")&amp;MID(E42,58,15)</f>
        <v>+2.581280745930450666004551670608744 x 10Ⅴ</v>
      </c>
      <c r="H42" s="12">
        <f t="shared" ref="H42" si="2">LEN(J42)+LEN(N42)-2</f>
        <v>34</v>
      </c>
      <c r="J42" s="13" t="str">
        <f>MID(E42,1,K4)</f>
        <v>+2.581280745930450666004551670</v>
      </c>
      <c r="K42" s="2" t="str">
        <f>MID(E42,K4+1,-(K4-25)+11)</f>
        <v>608744</v>
      </c>
      <c r="L42" s="2" t="str">
        <f>MID(E42,37,3)</f>
        <v>304</v>
      </c>
      <c r="M42" s="10">
        <f>K42+L42/1000</f>
        <v>608744.304</v>
      </c>
      <c r="N42" s="14">
        <f>(ROUND(M42,0))</f>
        <v>608744</v>
      </c>
    </row>
    <row r="43" spans="1:14">
      <c r="A43" s="3" t="s">
        <v>231</v>
      </c>
      <c r="B43" s="5" t="s">
        <v>232</v>
      </c>
      <c r="C43" s="6" t="s">
        <v>233</v>
      </c>
      <c r="D43" s="6" t="s">
        <v>234</v>
      </c>
      <c r="E43" s="5" t="s">
        <v>235</v>
      </c>
      <c r="F43" s="5" t="s">
        <v>17</v>
      </c>
    </row>
    <row r="44" spans="1:14">
      <c r="A44" s="3" t="s">
        <v>236</v>
      </c>
      <c r="B44" s="5" t="s">
        <v>237</v>
      </c>
      <c r="C44" s="6" t="s">
        <v>238</v>
      </c>
      <c r="D44" s="6" t="s">
        <v>239</v>
      </c>
      <c r="E44" s="5" t="s">
        <v>240</v>
      </c>
      <c r="F44" s="5" t="s">
        <v>202</v>
      </c>
    </row>
    <row r="45" spans="1:14">
      <c r="A45" s="3" t="s">
        <v>241</v>
      </c>
      <c r="B45" s="5" t="s">
        <v>242</v>
      </c>
      <c r="C45" s="6" t="s">
        <v>243</v>
      </c>
      <c r="D45" s="6" t="s">
        <v>244</v>
      </c>
      <c r="E45" s="5" t="s">
        <v>245</v>
      </c>
      <c r="F45" s="5" t="s">
        <v>17</v>
      </c>
    </row>
    <row r="46" spans="1:14">
      <c r="A46" s="3" t="s">
        <v>246</v>
      </c>
      <c r="B46" s="5" t="s">
        <v>247</v>
      </c>
      <c r="C46" s="6" t="s">
        <v>248</v>
      </c>
      <c r="D46" s="6" t="s">
        <v>249</v>
      </c>
      <c r="E46" s="5" t="s">
        <v>250</v>
      </c>
      <c r="F46" s="5" t="s">
        <v>17</v>
      </c>
    </row>
    <row r="47" spans="1:14">
      <c r="A47" s="3" t="s">
        <v>251</v>
      </c>
      <c r="B47" s="5" t="s">
        <v>252</v>
      </c>
      <c r="C47" s="6" t="s">
        <v>253</v>
      </c>
      <c r="D47" s="6" t="s">
        <v>254</v>
      </c>
      <c r="E47" s="5" t="s">
        <v>255</v>
      </c>
      <c r="F47" s="5" t="s">
        <v>17</v>
      </c>
    </row>
    <row r="48" spans="1:14">
      <c r="A48" s="3" t="s">
        <v>256</v>
      </c>
      <c r="B48" s="5" t="s">
        <v>257</v>
      </c>
      <c r="C48" s="6" t="s">
        <v>258</v>
      </c>
      <c r="D48" s="6" t="s">
        <v>259</v>
      </c>
      <c r="E48" s="5" t="s">
        <v>260</v>
      </c>
      <c r="F48" s="5" t="s">
        <v>17</v>
      </c>
    </row>
    <row r="49" spans="1:14">
      <c r="A49" s="3" t="s">
        <v>261</v>
      </c>
      <c r="B49" s="5" t="s">
        <v>262</v>
      </c>
      <c r="C49" s="6" t="s">
        <v>263</v>
      </c>
      <c r="D49" s="6" t="s">
        <v>264</v>
      </c>
      <c r="E49" s="5" t="s">
        <v>265</v>
      </c>
      <c r="F49" s="5" t="s">
        <v>57</v>
      </c>
    </row>
    <row r="50" spans="1:14">
      <c r="A50" s="3" t="s">
        <v>266</v>
      </c>
      <c r="B50" s="5" t="s">
        <v>267</v>
      </c>
      <c r="C50" s="6" t="s">
        <v>268</v>
      </c>
      <c r="D50" s="6" t="s">
        <v>269</v>
      </c>
      <c r="E50" s="5" t="s">
        <v>270</v>
      </c>
      <c r="F50" s="5" t="s">
        <v>57</v>
      </c>
    </row>
    <row r="51" spans="1:14">
      <c r="A51" s="3" t="s">
        <v>271</v>
      </c>
      <c r="B51" s="5" t="s">
        <v>272</v>
      </c>
      <c r="C51" s="6" t="s">
        <v>273</v>
      </c>
      <c r="D51" s="6" t="s">
        <v>274</v>
      </c>
      <c r="E51" s="5" t="s">
        <v>275</v>
      </c>
      <c r="F51" s="5" t="s">
        <v>57</v>
      </c>
    </row>
    <row r="52" spans="1:14">
      <c r="A52" s="3" t="s">
        <v>276</v>
      </c>
      <c r="B52" s="5" t="s">
        <v>277</v>
      </c>
      <c r="C52" s="6" t="s">
        <v>278</v>
      </c>
      <c r="D52" s="6" t="s">
        <v>279</v>
      </c>
      <c r="E52" s="5" t="s">
        <v>280</v>
      </c>
      <c r="F52" s="5" t="s">
        <v>281</v>
      </c>
    </row>
    <row r="53" spans="1:14">
      <c r="A53" s="3" t="s">
        <v>282</v>
      </c>
      <c r="B53" s="5" t="s">
        <v>283</v>
      </c>
      <c r="C53" s="6" t="s">
        <v>284</v>
      </c>
      <c r="D53" s="6" t="s">
        <v>285</v>
      </c>
      <c r="E53" s="5" t="s">
        <v>286</v>
      </c>
      <c r="F53" s="5" t="s">
        <v>281</v>
      </c>
    </row>
    <row r="54" spans="1:14">
      <c r="A54" s="3" t="s">
        <v>287</v>
      </c>
      <c r="B54" s="5" t="s">
        <v>288</v>
      </c>
      <c r="C54" s="6" t="s">
        <v>289</v>
      </c>
      <c r="D54" s="6" t="s">
        <v>290</v>
      </c>
      <c r="E54" s="5" t="s">
        <v>291</v>
      </c>
      <c r="F54" s="5" t="s">
        <v>292</v>
      </c>
    </row>
    <row r="55" spans="1:14">
      <c r="A55" s="3" t="s">
        <v>293</v>
      </c>
      <c r="B55" s="5" t="s">
        <v>294</v>
      </c>
      <c r="C55" s="6" t="s">
        <v>295</v>
      </c>
      <c r="D55" s="6" t="s">
        <v>296</v>
      </c>
      <c r="E55" s="5" t="s">
        <v>297</v>
      </c>
      <c r="F55" s="5" t="s">
        <v>298</v>
      </c>
      <c r="G55" s="5" t="str">
        <f>TEXT(J55,"0")&amp;TEXT(N55,"0")&amp;MID(E55,58,15)</f>
        <v>+2.241396954501413773501110288675056 x 10ⅫⅢ</v>
      </c>
      <c r="H55" s="12">
        <f t="shared" ref="H55:H56" si="3">LEN(J55)+LEN(N55)-2</f>
        <v>34</v>
      </c>
      <c r="J55" s="13" t="str">
        <f>MID(E55,1,K4)</f>
        <v>+2.241396954501413773501110288</v>
      </c>
      <c r="K55" s="2" t="str">
        <f>MID(E55,K4+1,-(K4-25)+11)</f>
        <v>675055</v>
      </c>
      <c r="L55" s="2" t="str">
        <f>MID(E55,37,3)</f>
        <v>514</v>
      </c>
      <c r="M55" s="10">
        <f>K55+L55/1000</f>
        <v>675055.51399999997</v>
      </c>
      <c r="N55" s="14">
        <f>(ROUND(M55,0))</f>
        <v>675056</v>
      </c>
    </row>
    <row r="56" spans="1:14">
      <c r="A56" s="3" t="s">
        <v>299</v>
      </c>
      <c r="B56" s="5" t="s">
        <v>300</v>
      </c>
      <c r="C56" s="6" t="s">
        <v>301</v>
      </c>
      <c r="D56" s="6" t="s">
        <v>302</v>
      </c>
      <c r="E56" s="5" t="s">
        <v>303</v>
      </c>
      <c r="F56" s="5" t="s">
        <v>230</v>
      </c>
      <c r="G56" s="5" t="str">
        <f>TEXT(J56,"0")&amp;TEXT(N56,"0")&amp;MID(E56,58,15)</f>
        <v>+3.767303134617706554681984004203193 x 10Ⅲ</v>
      </c>
      <c r="H56" s="12">
        <f t="shared" si="3"/>
        <v>34</v>
      </c>
      <c r="J56" s="13" t="str">
        <f>MID(E56,1,K4)</f>
        <v>+3.767303134617706554681984004</v>
      </c>
      <c r="K56" s="2" t="str">
        <f>MID(E56,K4+1,-(K4-25)+11)</f>
        <v>203193</v>
      </c>
      <c r="L56" s="2" t="str">
        <f>MID(E56,37,3)</f>
        <v>082</v>
      </c>
      <c r="M56" s="10">
        <f>K56+L56/1000</f>
        <v>203193.08199999999</v>
      </c>
      <c r="N56" s="14">
        <f>(ROUND(M56,0))</f>
        <v>203193</v>
      </c>
    </row>
    <row r="57" spans="1:14">
      <c r="A57" s="3" t="s">
        <v>304</v>
      </c>
      <c r="B57" s="5" t="s">
        <v>305</v>
      </c>
      <c r="C57" s="6" t="s">
        <v>306</v>
      </c>
      <c r="D57" s="6" t="s">
        <v>307</v>
      </c>
      <c r="E57" s="5" t="s">
        <v>308</v>
      </c>
      <c r="F57" s="5" t="s">
        <v>57</v>
      </c>
    </row>
    <row r="58" spans="1:14">
      <c r="A58" s="3" t="s">
        <v>309</v>
      </c>
      <c r="B58" s="5" t="s">
        <v>310</v>
      </c>
      <c r="C58" s="6" t="s">
        <v>76</v>
      </c>
      <c r="D58" s="6" t="s">
        <v>77</v>
      </c>
      <c r="E58" s="8" t="s">
        <v>78</v>
      </c>
      <c r="F58" s="7" t="s">
        <v>79</v>
      </c>
    </row>
    <row r="59" spans="1:14">
      <c r="A59" s="3" t="s">
        <v>311</v>
      </c>
      <c r="B59" s="5" t="s">
        <v>312</v>
      </c>
      <c r="C59" s="6" t="s">
        <v>313</v>
      </c>
      <c r="D59" s="6" t="s">
        <v>314</v>
      </c>
      <c r="E59" s="5" t="s">
        <v>315</v>
      </c>
      <c r="F59" s="5" t="s">
        <v>57</v>
      </c>
      <c r="G59" s="5" t="str">
        <f>TEXT(J59,"0")&amp;TEXT(N59,"0")&amp;MID(E59,58,15)</f>
        <v>+5.772156649015328606065120900824024 x 10ⅫⅡ</v>
      </c>
      <c r="H59" s="12">
        <f t="shared" ref="H59" si="4">LEN(J59)+LEN(N59)-2</f>
        <v>34</v>
      </c>
      <c r="J59" s="13" t="str">
        <f>MID(E59,1,K4)</f>
        <v>+5.772156649015328606065120900</v>
      </c>
      <c r="K59" s="2" t="str">
        <f>MID(E59,K4+1,-(K4-25)+11)</f>
        <v>824024</v>
      </c>
      <c r="L59" s="2" t="str">
        <f>MID(E59,37,3)</f>
        <v>310</v>
      </c>
      <c r="M59" s="10">
        <f>K59+L59/1000</f>
        <v>824024.31</v>
      </c>
      <c r="N59" s="14">
        <f>(ROUND(M59,0))</f>
        <v>824024</v>
      </c>
    </row>
    <row r="60" spans="1:14">
      <c r="A60" s="3" t="s">
        <v>316</v>
      </c>
      <c r="B60" s="5" t="s">
        <v>317</v>
      </c>
      <c r="C60" s="6" t="s">
        <v>318</v>
      </c>
      <c r="D60" s="6" t="s">
        <v>319</v>
      </c>
      <c r="E60" s="5" t="s">
        <v>320</v>
      </c>
      <c r="F60" s="5" t="s">
        <v>57</v>
      </c>
    </row>
    <row r="61" spans="1:14">
      <c r="A61" s="3" t="s">
        <v>321</v>
      </c>
      <c r="B61" s="5" t="s">
        <v>322</v>
      </c>
      <c r="C61" s="6" t="s">
        <v>323</v>
      </c>
      <c r="D61" s="6" t="s">
        <v>324</v>
      </c>
      <c r="E61" s="5" t="s">
        <v>325</v>
      </c>
      <c r="F61" s="5" t="s">
        <v>326</v>
      </c>
    </row>
    <row r="62" spans="1:14">
      <c r="A62" s="3" t="s">
        <v>327</v>
      </c>
      <c r="B62" s="5" t="s">
        <v>328</v>
      </c>
      <c r="C62" s="6" t="s">
        <v>329</v>
      </c>
      <c r="D62" s="6" t="s">
        <v>330</v>
      </c>
      <c r="E62" s="5" t="s">
        <v>331</v>
      </c>
      <c r="F62" s="5" t="s">
        <v>332</v>
      </c>
    </row>
    <row r="63" spans="1:14">
      <c r="A63" s="3" t="s">
        <v>333</v>
      </c>
      <c r="B63" s="5" t="s">
        <v>334</v>
      </c>
      <c r="C63" s="6" t="s">
        <v>335</v>
      </c>
      <c r="D63" s="6" t="s">
        <v>336</v>
      </c>
      <c r="E63" s="5" t="s">
        <v>337</v>
      </c>
      <c r="F63" s="5" t="s">
        <v>17</v>
      </c>
    </row>
    <row r="64" spans="1:14">
      <c r="A64" s="3" t="s">
        <v>338</v>
      </c>
      <c r="B64" s="5" t="s">
        <v>339</v>
      </c>
      <c r="C64" s="6" t="s">
        <v>340</v>
      </c>
      <c r="D64" s="6" t="s">
        <v>341</v>
      </c>
      <c r="E64" s="5" t="s">
        <v>342</v>
      </c>
      <c r="F64" s="5" t="s">
        <v>17</v>
      </c>
    </row>
    <row r="65" spans="1:14">
      <c r="A65" s="3" t="s">
        <v>343</v>
      </c>
      <c r="B65" s="5" t="s">
        <v>344</v>
      </c>
      <c r="C65" s="6" t="s">
        <v>345</v>
      </c>
      <c r="D65" s="6" t="s">
        <v>346</v>
      </c>
      <c r="E65" s="5" t="s">
        <v>347</v>
      </c>
      <c r="F65" s="5" t="s">
        <v>17</v>
      </c>
    </row>
    <row r="66" spans="1:14">
      <c r="A66" s="3" t="s">
        <v>348</v>
      </c>
      <c r="B66" s="5" t="s">
        <v>349</v>
      </c>
      <c r="C66" s="6" t="s">
        <v>350</v>
      </c>
      <c r="D66" s="6" t="s">
        <v>351</v>
      </c>
      <c r="E66" s="5" t="s">
        <v>352</v>
      </c>
      <c r="F66" s="5" t="s">
        <v>353</v>
      </c>
    </row>
    <row r="67" spans="1:14">
      <c r="A67" s="3" t="s">
        <v>354</v>
      </c>
      <c r="B67" s="5" t="s">
        <v>355</v>
      </c>
      <c r="C67" s="6" t="s">
        <v>356</v>
      </c>
      <c r="D67" s="6" t="s">
        <v>357</v>
      </c>
      <c r="E67" s="5" t="s">
        <v>358</v>
      </c>
      <c r="F67" s="5" t="s">
        <v>359</v>
      </c>
    </row>
    <row r="68" spans="1:14">
      <c r="A68" s="3" t="s">
        <v>360</v>
      </c>
      <c r="B68" s="5" t="s">
        <v>361</v>
      </c>
      <c r="C68" s="6" t="s">
        <v>362</v>
      </c>
      <c r="D68" s="6" t="s">
        <v>363</v>
      </c>
      <c r="E68" s="5" t="s">
        <v>364</v>
      </c>
      <c r="F68" s="5" t="s">
        <v>359</v>
      </c>
    </row>
    <row r="69" spans="1:14">
      <c r="A69" s="3" t="s">
        <v>365</v>
      </c>
      <c r="B69" s="5" t="s">
        <v>366</v>
      </c>
      <c r="C69" s="6" t="s">
        <v>367</v>
      </c>
      <c r="D69" s="6" t="s">
        <v>368</v>
      </c>
      <c r="E69" s="5" t="s">
        <v>369</v>
      </c>
      <c r="F69" s="5" t="s">
        <v>57</v>
      </c>
    </row>
    <row r="70" spans="1:14">
      <c r="A70" s="3" t="s">
        <v>370</v>
      </c>
      <c r="B70" s="5" t="s">
        <v>371</v>
      </c>
      <c r="C70" s="6" t="s">
        <v>372</v>
      </c>
      <c r="D70" s="6" t="s">
        <v>373</v>
      </c>
      <c r="E70" s="5" t="s">
        <v>374</v>
      </c>
      <c r="F70" s="5" t="s">
        <v>359</v>
      </c>
    </row>
    <row r="71" spans="1:14">
      <c r="A71" s="3" t="s">
        <v>375</v>
      </c>
      <c r="B71" s="5" t="s">
        <v>376</v>
      </c>
      <c r="C71" s="6" t="s">
        <v>377</v>
      </c>
      <c r="D71" s="6" t="s">
        <v>378</v>
      </c>
      <c r="E71" s="5" t="s">
        <v>379</v>
      </c>
      <c r="F71" s="5" t="s">
        <v>359</v>
      </c>
    </row>
    <row r="72" spans="1:14">
      <c r="A72" s="3" t="s">
        <v>380</v>
      </c>
      <c r="B72" s="5" t="s">
        <v>381</v>
      </c>
      <c r="C72" s="6" t="s">
        <v>382</v>
      </c>
      <c r="D72" s="6" t="s">
        <v>383</v>
      </c>
      <c r="E72" s="5" t="s">
        <v>384</v>
      </c>
      <c r="F72" s="5" t="s">
        <v>359</v>
      </c>
    </row>
    <row r="73" spans="1:14">
      <c r="A73" s="3" t="s">
        <v>385</v>
      </c>
      <c r="B73" s="5" t="s">
        <v>386</v>
      </c>
      <c r="C73" s="6" t="s">
        <v>387</v>
      </c>
      <c r="D73" s="6" t="s">
        <v>388</v>
      </c>
      <c r="E73" s="5" t="s">
        <v>389</v>
      </c>
      <c r="F73" s="5" t="s">
        <v>359</v>
      </c>
    </row>
    <row r="74" spans="1:14">
      <c r="A74" s="3" t="s">
        <v>390</v>
      </c>
      <c r="B74" s="5" t="s">
        <v>391</v>
      </c>
      <c r="C74" s="6" t="s">
        <v>392</v>
      </c>
      <c r="D74" s="6" t="s">
        <v>393</v>
      </c>
      <c r="E74" s="5" t="s">
        <v>394</v>
      </c>
      <c r="F74" s="5" t="s">
        <v>395</v>
      </c>
      <c r="G74" s="5" t="str">
        <f t="shared" ref="G74:G76" si="5">TEXT(J74,"0")&amp;TEXT(N74,"0")&amp;MID(E74,58,15)</f>
        <v>+5.670374419184429453970996731889231 x 10ⅫⅨ</v>
      </c>
      <c r="H74" s="12">
        <f t="shared" ref="H74:H76" si="6">LEN(J74)+LEN(N74)-2</f>
        <v>34</v>
      </c>
      <c r="J74" s="13" t="str">
        <f>MID(E74,1,K4)</f>
        <v>+5.670374419184429453970996731</v>
      </c>
      <c r="K74" s="2" t="str">
        <f>MID(E74,K4+1,-(K4-25)+11)</f>
        <v>889230</v>
      </c>
      <c r="L74" s="2" t="str">
        <f t="shared" ref="L74:L76" si="7">MID(E74,37,3)</f>
        <v>875</v>
      </c>
      <c r="M74" s="10">
        <f t="shared" ref="M74:M76" si="8">K74+L74/1000</f>
        <v>889230.875</v>
      </c>
      <c r="N74" s="14">
        <f t="shared" ref="N74:N76" si="9">(ROUND(M74,0))</f>
        <v>889231</v>
      </c>
    </row>
    <row r="75" spans="1:14">
      <c r="A75" s="3" t="s">
        <v>396</v>
      </c>
      <c r="B75" s="5" t="s">
        <v>397</v>
      </c>
      <c r="C75" s="6" t="s">
        <v>398</v>
      </c>
      <c r="D75" s="6" t="s">
        <v>399</v>
      </c>
      <c r="E75" s="5" t="s">
        <v>400</v>
      </c>
      <c r="F75" s="5" t="s">
        <v>57</v>
      </c>
      <c r="G75" s="5" t="str">
        <f t="shared" si="5"/>
        <v>+1.618033988749894848204586834365638</v>
      </c>
      <c r="H75" s="12">
        <f t="shared" si="6"/>
        <v>34</v>
      </c>
      <c r="J75" s="13" t="str">
        <f>MID(E75,1,K4)</f>
        <v>+1.618033988749894848204586834</v>
      </c>
      <c r="K75" s="2" t="str">
        <f>MID(E75,K4+1,-(K4-25)+11)</f>
        <v>365638</v>
      </c>
      <c r="L75" s="2" t="str">
        <f t="shared" si="7"/>
        <v>117</v>
      </c>
      <c r="M75" s="10">
        <f t="shared" si="8"/>
        <v>365638.11700000003</v>
      </c>
      <c r="N75" s="14">
        <f t="shared" si="9"/>
        <v>365638</v>
      </c>
    </row>
    <row r="76" spans="1:14">
      <c r="A76" s="3" t="s">
        <v>401</v>
      </c>
      <c r="B76" s="5" t="s">
        <v>402</v>
      </c>
      <c r="C76" s="6" t="s">
        <v>403</v>
      </c>
      <c r="D76" s="6" t="s">
        <v>404</v>
      </c>
      <c r="E76" s="5" t="s">
        <v>405</v>
      </c>
      <c r="F76" s="5" t="s">
        <v>406</v>
      </c>
      <c r="G76" s="5" t="str">
        <f t="shared" si="5"/>
        <v>+2.067833848461929323081115412147497 x 10ⅫⅡⅥ</v>
      </c>
      <c r="H76" s="12">
        <f t="shared" si="6"/>
        <v>34</v>
      </c>
      <c r="J76" s="13" t="str">
        <f>MID(E76,1,K4)</f>
        <v>+2.067833848461929323081115412</v>
      </c>
      <c r="K76" s="2" t="str">
        <f>MID(E76,K4+1,-(K4-25)+11)</f>
        <v>147497</v>
      </c>
      <c r="L76" s="2" t="str">
        <f t="shared" si="7"/>
        <v>340</v>
      </c>
      <c r="M76" s="10">
        <f t="shared" si="8"/>
        <v>147497.34</v>
      </c>
      <c r="N76" s="14">
        <f t="shared" si="9"/>
        <v>147497</v>
      </c>
    </row>
    <row r="77" spans="1:14">
      <c r="A77" s="3" t="s">
        <v>407</v>
      </c>
      <c r="B77" s="5" t="s">
        <v>408</v>
      </c>
      <c r="C77" s="6" t="s">
        <v>409</v>
      </c>
      <c r="D77" s="6" t="s">
        <v>410</v>
      </c>
      <c r="E77" s="5" t="s">
        <v>411</v>
      </c>
      <c r="F77" s="5" t="s">
        <v>412</v>
      </c>
    </row>
    <row r="78" spans="1:14">
      <c r="A78" s="3" t="s">
        <v>413</v>
      </c>
      <c r="B78" s="5" t="s">
        <v>414</v>
      </c>
      <c r="C78" s="6" t="s">
        <v>415</v>
      </c>
      <c r="D78" s="6" t="s">
        <v>416</v>
      </c>
      <c r="E78" s="5" t="s">
        <v>417</v>
      </c>
      <c r="F78" s="5" t="s">
        <v>57</v>
      </c>
    </row>
    <row r="79" spans="1:14">
      <c r="A79" s="3" t="s">
        <v>418</v>
      </c>
      <c r="B79" s="5" t="s">
        <v>419</v>
      </c>
      <c r="C79" s="6" t="s">
        <v>420</v>
      </c>
      <c r="D79" s="6" t="s">
        <v>421</v>
      </c>
      <c r="E79" s="5" t="s">
        <v>422</v>
      </c>
      <c r="F79" s="5" t="s">
        <v>57</v>
      </c>
    </row>
    <row r="80" spans="1:14">
      <c r="A80" s="3" t="s">
        <v>423</v>
      </c>
      <c r="B80" s="5" t="s">
        <v>424</v>
      </c>
      <c r="C80" s="6" t="s">
        <v>425</v>
      </c>
      <c r="D80" s="6" t="s">
        <v>424</v>
      </c>
      <c r="E80" s="5">
        <v>0</v>
      </c>
      <c r="F80" s="5" t="s">
        <v>57</v>
      </c>
    </row>
  </sheetData>
  <pageMargins left="0.70866141732283472" right="0.70866141732283472" top="0.74803149606299213" bottom="0.74803149606299213" header="0.31496062992125984" footer="0.31496062992125984"/>
  <pageSetup paperSize="9" scale="5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RJvM</dc:creator>
  <cp:lastModifiedBy>Microsoft Office User</cp:lastModifiedBy>
  <dcterms:created xsi:type="dcterms:W3CDTF">2023-05-11T18:17:51Z</dcterms:created>
  <dcterms:modified xsi:type="dcterms:W3CDTF">2023-05-11T21:43:00Z</dcterms:modified>
</cp:coreProperties>
</file>