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mostert/Downloads/"/>
    </mc:Choice>
  </mc:AlternateContent>
  <xr:revisionPtr revIDLastSave="0" documentId="13_ncr:1_{4A9ED823-E3B3-564D-8366-2A895C4AA361}" xr6:coauthVersionLast="47" xr6:coauthVersionMax="47" xr10:uidLastSave="{00000000-0000-0000-0000-000000000000}"/>
  <bookViews>
    <workbookView xWindow="780" yWindow="760" windowWidth="33600" windowHeight="19300" xr2:uid="{928F737F-25A6-2445-BD2F-379EB36AF9BC}"/>
  </bookViews>
  <sheets>
    <sheet name="Sheet1" sheetId="1" r:id="rId1"/>
  </sheets>
  <externalReferences>
    <externalReference r:id="rId2"/>
  </externalReferences>
  <definedNames>
    <definedName name="gallon_UK">Sheet1!$H$2</definedName>
    <definedName name="gallon_UK_equivalent">Sheet1!$H$4</definedName>
    <definedName name="gallon_US">Sheet1!$H$3</definedName>
    <definedName name="gallon_US_equivalent">Sheet1!$H$5</definedName>
    <definedName name="inactivetype">[1]Var!$B$57</definedName>
    <definedName name="liter_equivalent">Sheet1!$H$6</definedName>
    <definedName name="mile">Sheet1!$H$7</definedName>
    <definedName name="strike">[1]Var!$B$172</definedName>
    <definedName name="url">[1]Var!$B$183</definedName>
    <definedName name="urlHilite">[1]Var!$B$184</definedName>
    <definedName name="ViewInactive">[1]Var!$B$188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E10" i="1"/>
  <c r="E11" i="1"/>
  <c r="H6" i="1"/>
  <c r="E5" i="1" s="1"/>
  <c r="E12" i="1"/>
  <c r="E13" i="1"/>
  <c r="E18" i="1"/>
  <c r="E19" i="1"/>
  <c r="E15" i="1"/>
  <c r="E14" i="1"/>
  <c r="E9" i="1"/>
  <c r="E8" i="1"/>
  <c r="E4" i="1" l="1"/>
  <c r="E7" i="1"/>
  <c r="E6" i="1"/>
  <c r="E2" i="1"/>
  <c r="E3" i="1"/>
  <c r="H4" i="1" l="1"/>
  <c r="E17" i="1" l="1"/>
  <c r="E16" i="1"/>
</calcChain>
</file>

<file path=xl/sharedStrings.xml><?xml version="1.0" encoding="utf-8"?>
<sst xmlns="http://schemas.openxmlformats.org/spreadsheetml/2006/main" count="115" uniqueCount="86">
  <si>
    <t>Button label</t>
  </si>
  <si>
    <t>Extended description</t>
  </si>
  <si>
    <t>l/hkm → km/l</t>
  </si>
  <si>
    <t>Convert liter per 100 km to kilometer per liter</t>
  </si>
  <si>
    <t>km/l → l/hkm</t>
  </si>
  <si>
    <t>Convert kilometer per liter to liter per 100 km</t>
  </si>
  <si>
    <t>km/l⒠ → kWh/hkm</t>
  </si>
  <si>
    <t>Convert kilometer per liter equivalent to kiloWatt-hour per 100 km</t>
  </si>
  <si>
    <t>kWh/hkm → km/l⒠</t>
  </si>
  <si>
    <t>Convert kiloWatt-hour per 100 km to kilometer per liter equivalent</t>
  </si>
  <si>
    <t>kWh/hkm → km/kWh</t>
  </si>
  <si>
    <t>Convert kiloWatt-hour per 100 km to kilometer per kiloWatt-hour</t>
  </si>
  <si>
    <t>km/kWh → kWh/hkm</t>
  </si>
  <si>
    <t>Convert kilometer per kiloWatt-hour to kiloWatt-hour per 100 km</t>
  </si>
  <si>
    <t>l/hkm → mpg␮</t>
  </si>
  <si>
    <t>Convert liter per 100 km to mile per gallon US</t>
  </si>
  <si>
    <t>mpg␮ → l/hkm</t>
  </si>
  <si>
    <t>Convert mile per gallon US to liter per 100 km</t>
  </si>
  <si>
    <t>mge␮ → kWh/hmi</t>
  </si>
  <si>
    <t>Convert mile per gallon equivalent US to kiloWatt-hour per 100 mile</t>
  </si>
  <si>
    <t>kWh/hmi → mge␮</t>
  </si>
  <si>
    <t>Convert kiloWatt-hour per 100 mile to mile per gallon equivalent US</t>
  </si>
  <si>
    <t>kWh/hmi → kWh/hkm</t>
  </si>
  <si>
    <t>Convert kiloWatt-hour per 100 mile to kiloWatt-hour per 100 km</t>
  </si>
  <si>
    <t>kWh/hkm → kWh/hmi</t>
  </si>
  <si>
    <t>Convert kiloWatt-hour per 100 km to kiloWatt-hour per 100 mile</t>
  </si>
  <si>
    <t>l/hkm → mpg␭</t>
  </si>
  <si>
    <t>Convert liter per 100 km to mile per gallon UK</t>
  </si>
  <si>
    <t>mpg␭ → l/hkm</t>
  </si>
  <si>
    <t>Convert mile per gallon UK to liter per 100 km</t>
  </si>
  <si>
    <t>mge␭ → kWh/hmi</t>
  </si>
  <si>
    <t>Convert mile per gallon equivalent UK to kiloWatt-hour per 100 mile</t>
  </si>
  <si>
    <t>kWh/hmi → mge␭</t>
  </si>
  <si>
    <t>Convert kiloWatt-hour per 100 mile to mile per gallon equivalent UK</t>
  </si>
  <si>
    <t>kWh/hmi → mi/kWh</t>
  </si>
  <si>
    <t>Convert kiloWatt-hour per 100 mile to mile per kiloWatt-hour</t>
  </si>
  <si>
    <t>mi/kWh → kWh/hmi</t>
  </si>
  <si>
    <t>Convert mile per kiloWatt-hour to kiloWatt-hour per 100 mile</t>
  </si>
  <si>
    <t>input</t>
  </si>
  <si>
    <t>output</t>
  </si>
  <si>
    <t>Unit</t>
  </si>
  <si>
    <t>Value</t>
  </si>
  <si>
    <t>gallon UK</t>
  </si>
  <si>
    <t>gallon US</t>
  </si>
  <si>
    <t>gallon UK equivalent</t>
  </si>
  <si>
    <t>gallon US equivalent</t>
  </si>
  <si>
    <t>liter</t>
  </si>
  <si>
    <t>kWh</t>
  </si>
  <si>
    <t>mile</t>
  </si>
  <si>
    <t>km</t>
  </si>
  <si>
    <t>liter equivalent</t>
  </si>
  <si>
    <t>https://en.wikipedia.org/wiki/Miles_per_gallon_gasoline_equivalent</t>
  </si>
  <si>
    <t>/  { fnL100Tokml</t>
  </si>
  <si>
    <t>multiply</t>
  </si>
  <si>
    <t xml:space="preserve">"l/100km" STD_RIGHT_ARROW "km/l" </t>
  </si>
  <si>
    <t>divide</t>
  </si>
  <si>
    <t xml:space="preserve">"km/l" STD_RIGHT_ARROW "l/100km" </t>
  </si>
  <si>
    <t>/  { fnKmletok100K</t>
  </si>
  <si>
    <t xml:space="preserve">"km/l" STD_SUB_e STD_RIGHT_ARROW "U/100km" </t>
  </si>
  <si>
    <t xml:space="preserve">"U/100km" STD_RIGHT_ARROW "km/l" STD_SUB_e </t>
  </si>
  <si>
    <t>/  { fnK100Ktokmk</t>
  </si>
  <si>
    <t xml:space="preserve">"U/100km" STD_RIGHT_ARROW "km/U" </t>
  </si>
  <si>
    <t xml:space="preserve">"km/U" STD_RIGHT_ARROW "U/100km" </t>
  </si>
  <si>
    <t>/  { fnL100Tomgus</t>
  </si>
  <si>
    <t xml:space="preserve">"l/100km" STD_RIGHT_ARROW "mpg" STD_US </t>
  </si>
  <si>
    <t xml:space="preserve">"mpg" STD_US STD_RIGHT_ARROW "l/100km" </t>
  </si>
  <si>
    <t>/  { fnMgeustok100M</t>
  </si>
  <si>
    <t xml:space="preserve">"mge" STD_US STD_RIGHT_ARROW "U/100mi" </t>
  </si>
  <si>
    <t xml:space="preserve">"U/100mi" STD_RIGHT_ARROW "mge" STD_US </t>
  </si>
  <si>
    <t>/  { fnK100Mtok100K</t>
  </si>
  <si>
    <t xml:space="preserve">"U/100mi" STD_RIGHT_ARROW "U/100km" </t>
  </si>
  <si>
    <t xml:space="preserve">"U/100km" STD_RIGHT_ARROW "U/100mi" </t>
  </si>
  <si>
    <t>/  { fnL100Tomguk</t>
  </si>
  <si>
    <t xml:space="preserve">"l/100km" STD_RIGHT_ARROW "mpg" STD_UK </t>
  </si>
  <si>
    <t xml:space="preserve">"mpg" STD_UK STD_RIGHT_ARROW "l/100km" </t>
  </si>
  <si>
    <t>/  { fnMgeuktok100M</t>
  </si>
  <si>
    <t xml:space="preserve">"mge" STD_UK STD_RIGHT_ARROW "U/100mi" </t>
  </si>
  <si>
    <t xml:space="preserve">"U/100mi" STD_RIGHT_ARROW "mge" STD_UK </t>
  </si>
  <si>
    <t>/  { fnK100Mtomik</t>
  </si>
  <si>
    <t xml:space="preserve">"U/100mi" STD_RIGHT_ARROW "mi/U" </t>
  </si>
  <si>
    <t xml:space="preserve">"mi/U" STD_RIGHT_ARROW "U/100mi" </t>
  </si>
  <si>
    <t>cnst111</t>
  </si>
  <si>
    <t>cnst112</t>
  </si>
  <si>
    <t>cnst112/cnst111*33.7</t>
  </si>
  <si>
    <t>33.7/cnst111</t>
  </si>
  <si>
    <t>cnst85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</si>
</sst>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000"/>
  </numFmts>
  <fonts count="5">
    <font>
      <sz val="12"/>
      <color theme="1"/>
      <name val="Calibri"/>
      <family val="2"/>
      <scheme val="minor"/>
    </font>
    <font>
      <sz val="20"/>
      <color theme="1"/>
      <name val="C47__StandardFont StandardFont"/>
    </font>
    <font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2" xfId="0" applyFont="1" applyBorder="1" applyAlignment="1">
      <alignment horizontal="left" wrapText="1"/>
    </xf>
    <xf numFmtId="0" fontId="2" fillId="0" borderId="2" xfId="0" applyFont="1" applyBorder="1"/>
    <xf numFmtId="164" fontId="2" fillId="0" borderId="2" xfId="0" applyNumberFormat="1" applyFont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164" fontId="3" fillId="0" borderId="2" xfId="0" applyNumberFormat="1" applyFont="1" applyBorder="1" applyAlignment="1">
      <alignment horizontal="left"/>
    </xf>
    <xf numFmtId="0" fontId="2" fillId="0" borderId="8" xfId="0" applyFont="1" applyBorder="1" applyAlignment="1">
      <alignment horizontal="left"/>
    </xf>
    <xf numFmtId="164" fontId="2" fillId="0" borderId="3" xfId="0" applyNumberFormat="1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4" fillId="2" borderId="2" xfId="0" applyFont="1" applyFill="1" applyBorder="1" applyAlignment="1">
      <alignment horizontal="left" wrapText="1"/>
    </xf>
    <xf numFmtId="0" fontId="2" fillId="0" borderId="0" xfId="0" applyFont="1"/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4">
    <dxf>
      <font>
        <color theme="0"/>
      </font>
      <fill>
        <patternFill patternType="solid"/>
      </fill>
    </dxf>
    <dxf>
      <font>
        <color rgb="FF0070C0"/>
      </font>
    </dxf>
    <dxf>
      <font>
        <color theme="0" tint="-0.34998626667073579"/>
      </font>
      <fill>
        <patternFill patternType="gray0625"/>
      </fill>
    </dxf>
    <dxf>
      <font>
        <strike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299a81b48e7c37f7/Project%2047/Documentation%20-%20Robbert/Manuals/Menus%20and%20buttons/Menus%20and%20buttons.xlsm" TargetMode="External"/><Relationship Id="rId1" Type="http://schemas.openxmlformats.org/officeDocument/2006/relationships/externalLinkPath" Target="https://d.docs.live.net/299a81b48e7c37f7/Project%2047/Documentation%20-%20Robbert/Manuals/Menus%20and%20buttons/Menus%20and%20button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. Select layout"/>
      <sheetName val="2. Keyboard pages"/>
      <sheetName val="3. Menu pages"/>
      <sheetName val="4. Full Index"/>
      <sheetName val="5. Full Names"/>
      <sheetName val="5a. Cat Functions"/>
      <sheetName val="5b. Cat Menus"/>
      <sheetName val="6. Ref"/>
      <sheetName val="Abbrev"/>
      <sheetName val="Accuracy"/>
      <sheetName val="AKA menus"/>
      <sheetName val="Annunciators"/>
      <sheetName val="CAT.FCNS"/>
      <sheetName val="CAT.MENUS"/>
      <sheetName val="Constants"/>
      <sheetName val="CONVG param "/>
      <sheetName val="Disk"/>
      <sheetName val="Distr param"/>
      <sheetName val="DMS-HMS"/>
      <sheetName val="Equation editor"/>
      <sheetName val="Errors"/>
      <sheetName val="Flags"/>
      <sheetName val="Font browser"/>
      <sheetName val="Formulas"/>
      <sheetName val="Fractions"/>
      <sheetName val="Hidden functions"/>
      <sheetName val="HP35"/>
      <sheetName val="Keymap"/>
      <sheetName val="Layers"/>
      <sheetName val="Number format"/>
      <sheetName val="Pgm"/>
      <sheetName val="Pgm Pi-Sigma"/>
      <sheetName val="Regional"/>
      <sheetName val="Registers"/>
      <sheetName val="Settings"/>
      <sheetName val="SI unit prefix"/>
      <sheetName val="Status bar"/>
      <sheetName val="Stopwatch"/>
      <sheetName val="Text programming"/>
      <sheetName val="XPORTP"/>
      <sheetName val="7. Refresh!"/>
      <sheetName val="AKA"/>
      <sheetName val="Blacklist"/>
      <sheetName val="MnuMaxPg+Ctg"/>
      <sheetName val="Combi"/>
      <sheetName val="KbMenuALL"/>
      <sheetName val="8. Basis"/>
      <sheetName val="Items"/>
      <sheetName val="Layouts"/>
      <sheetName val="LayoutKeys"/>
      <sheetName val="Menus"/>
      <sheetName val="9. Reference"/>
      <sheetName val="Font table"/>
      <sheetName val="Relabel"/>
      <sheetName val="Translate"/>
      <sheetName val="Var"/>
      <sheetName val="10. Support"/>
      <sheetName val="CheckDoubles"/>
      <sheetName val="CheckLayout"/>
      <sheetName val="Counts"/>
      <sheetName val="Item overview"/>
      <sheetName val="Layout Page"/>
      <sheetName val="Removed"/>
      <sheetName val="Types"/>
      <sheetName val="Walt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>
        <row r="57">
          <cell r="B57" t="str">
            <v xml:space="preserve"> (inactive)</v>
          </cell>
        </row>
        <row r="172">
          <cell r="B172" t="str">
            <v>strike</v>
          </cell>
        </row>
        <row r="183">
          <cell r="B183" t="str">
            <v>URL</v>
          </cell>
        </row>
        <row r="184">
          <cell r="B184" t="b">
            <v>1</v>
          </cell>
        </row>
        <row r="188">
          <cell r="B188" t="b">
            <v>0</v>
          </cell>
        </row>
      </sheetData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FA802-FB44-3F44-B7CD-9C622C62E008}">
  <dimension ref="A1:J39"/>
  <sheetViews>
    <sheetView showFormulas="1" tabSelected="1" topLeftCell="B1" zoomScale="67" zoomScaleNormal="70" workbookViewId="0">
      <selection activeCell="H6" sqref="H6"/>
    </sheetView>
  </sheetViews>
  <sheetFormatPr baseColWidth="10" defaultColWidth="28.1640625" defaultRowHeight="41" customHeight="1"/>
  <cols>
    <col min="1" max="1" width="29.5" style="13" bestFit="1" customWidth="1"/>
    <col min="2" max="2" width="103" style="13" bestFit="1" customWidth="1"/>
    <col min="3" max="3" width="44.83203125" style="17" bestFit="1" customWidth="1"/>
    <col min="4" max="4" width="5.33203125" style="15" bestFit="1" customWidth="1"/>
    <col min="5" max="5" width="26" style="17" bestFit="1" customWidth="1"/>
    <col min="6" max="6" width="22.83203125" style="17" customWidth="1"/>
    <col min="7" max="7" width="18.1640625" style="17" bestFit="1" customWidth="1"/>
    <col min="8" max="8" width="25" style="17" bestFit="1" customWidth="1"/>
    <col min="9" max="9" width="4.83203125" style="17" bestFit="1" customWidth="1"/>
    <col min="10" max="10" width="60.5" style="17" bestFit="1" customWidth="1"/>
    <col min="11" max="16384" width="28.1640625" style="17"/>
  </cols>
  <sheetData>
    <row r="1" spans="1:10" s="13" customFormat="1" ht="41" customHeight="1">
      <c r="A1" s="14" t="s">
        <v>0</v>
      </c>
      <c r="B1" s="14" t="s">
        <v>1</v>
      </c>
      <c r="D1" s="15" t="s">
        <v>38</v>
      </c>
      <c r="E1" s="13" t="s">
        <v>39</v>
      </c>
      <c r="G1" s="4" t="s">
        <v>40</v>
      </c>
      <c r="H1" s="5" t="s">
        <v>41</v>
      </c>
      <c r="I1" s="6" t="s">
        <v>40</v>
      </c>
    </row>
    <row r="2" spans="1:10" s="13" customFormat="1" ht="41" customHeight="1">
      <c r="A2" s="1" t="s">
        <v>12</v>
      </c>
      <c r="B2" s="1" t="s">
        <v>3</v>
      </c>
      <c r="C2" s="13">
        <v>1</v>
      </c>
      <c r="D2" s="2">
        <v>1</v>
      </c>
      <c r="E2" s="3">
        <f>100/D2</f>
        <v>100</v>
      </c>
      <c r="F2" s="13" t="s">
        <v>82</v>
      </c>
      <c r="G2" s="7" t="s">
        <v>42</v>
      </c>
      <c r="H2" s="3">
        <v>4.5460900000000004</v>
      </c>
      <c r="I2" s="8" t="s">
        <v>46</v>
      </c>
    </row>
    <row r="3" spans="1:10" s="13" customFormat="1" ht="41" customHeight="1">
      <c r="A3" s="1" t="s">
        <v>4</v>
      </c>
      <c r="B3" s="1" t="s">
        <v>5</v>
      </c>
      <c r="C3" s="13">
        <v>2</v>
      </c>
      <c r="D3" s="2">
        <v>1</v>
      </c>
      <c r="E3" s="3">
        <f>100/D3</f>
        <v>100</v>
      </c>
      <c r="F3" s="13" t="s">
        <v>81</v>
      </c>
      <c r="G3" s="7" t="s">
        <v>43</v>
      </c>
      <c r="H3" s="3">
        <v>3.7854117839999999</v>
      </c>
      <c r="I3" s="8" t="s">
        <v>46</v>
      </c>
    </row>
    <row r="4" spans="1:10" s="13" customFormat="1" ht="41" customHeight="1">
      <c r="A4" s="1" t="s">
        <v>6</v>
      </c>
      <c r="B4" s="1" t="s">
        <v>7</v>
      </c>
      <c r="C4" s="13">
        <v>3</v>
      </c>
      <c r="D4" s="2">
        <v>1</v>
      </c>
      <c r="E4" s="3">
        <f>100/(D4/liter_equivalent)</f>
        <v>890.25981644696014</v>
      </c>
      <c r="F4" s="13" t="s">
        <v>83</v>
      </c>
      <c r="G4" s="7" t="s">
        <v>44</v>
      </c>
      <c r="H4" s="3">
        <f>H2/H3*H5</f>
        <v>40.472012489513617</v>
      </c>
      <c r="I4" s="8" t="s">
        <v>47</v>
      </c>
    </row>
    <row r="5" spans="1:10" s="13" customFormat="1" ht="41" customHeight="1">
      <c r="A5" s="1" t="s">
        <v>10</v>
      </c>
      <c r="B5" s="1" t="s">
        <v>9</v>
      </c>
      <c r="C5" s="13">
        <v>4</v>
      </c>
      <c r="D5" s="2">
        <v>1</v>
      </c>
      <c r="E5" s="3">
        <f>100/(D5/liter_equivalent)</f>
        <v>890.25981644696014</v>
      </c>
      <c r="F5" s="13">
        <v>33.700000000000003</v>
      </c>
      <c r="G5" s="7" t="s">
        <v>45</v>
      </c>
      <c r="H5" s="9">
        <v>33.700000000000003</v>
      </c>
      <c r="I5" s="8" t="s">
        <v>47</v>
      </c>
      <c r="J5" s="16" t="s">
        <v>51</v>
      </c>
    </row>
    <row r="6" spans="1:10" s="13" customFormat="1" ht="41" customHeight="1">
      <c r="A6" s="1" t="s">
        <v>8</v>
      </c>
      <c r="B6" s="1" t="s">
        <v>11</v>
      </c>
      <c r="C6" s="13">
        <v>5</v>
      </c>
      <c r="D6" s="2">
        <v>1</v>
      </c>
      <c r="E6" s="3">
        <f>100/D6</f>
        <v>100</v>
      </c>
      <c r="F6" s="13" t="s">
        <v>84</v>
      </c>
      <c r="G6" s="7" t="s">
        <v>50</v>
      </c>
      <c r="H6" s="3">
        <f>gallon_US_equivalent/gallon_US</f>
        <v>8.9025981644696017</v>
      </c>
      <c r="I6" s="8" t="s">
        <v>47</v>
      </c>
    </row>
    <row r="7" spans="1:10" s="13" customFormat="1" ht="41" customHeight="1" thickBot="1">
      <c r="A7" s="1" t="s">
        <v>24</v>
      </c>
      <c r="B7" s="1" t="s">
        <v>13</v>
      </c>
      <c r="C7" s="13">
        <v>6</v>
      </c>
      <c r="D7" s="2">
        <v>1</v>
      </c>
      <c r="E7" s="3">
        <f>100/D7</f>
        <v>100</v>
      </c>
      <c r="F7" s="13" t="s">
        <v>85</v>
      </c>
      <c r="G7" s="10" t="s">
        <v>48</v>
      </c>
      <c r="H7" s="11">
        <v>1.6093440000000001</v>
      </c>
      <c r="I7" s="12" t="s">
        <v>49</v>
      </c>
    </row>
    <row r="8" spans="1:10" s="13" customFormat="1" ht="41" customHeight="1">
      <c r="A8" s="1" t="s">
        <v>22</v>
      </c>
      <c r="B8" s="1" t="s">
        <v>15</v>
      </c>
      <c r="C8" s="13">
        <v>7</v>
      </c>
      <c r="D8" s="2">
        <v>1</v>
      </c>
      <c r="E8" s="3">
        <f>100/D8*gallon_US/mile</f>
        <v>235.21458333333331</v>
      </c>
    </row>
    <row r="9" spans="1:10" s="13" customFormat="1" ht="41" customHeight="1">
      <c r="A9" s="1" t="s">
        <v>32</v>
      </c>
      <c r="B9" s="1" t="s">
        <v>17</v>
      </c>
      <c r="C9" s="13">
        <v>8</v>
      </c>
      <c r="D9" s="2">
        <v>1</v>
      </c>
      <c r="E9" s="3">
        <f>100/D9*gallon_US/mile</f>
        <v>235.21458333333331</v>
      </c>
      <c r="H9" s="13">
        <f>gallon_US_equivalent/gallon_US</f>
        <v>8.9025981644696017</v>
      </c>
    </row>
    <row r="10" spans="1:10" s="13" customFormat="1" ht="41" customHeight="1">
      <c r="A10" s="1" t="s">
        <v>20</v>
      </c>
      <c r="B10" s="1" t="s">
        <v>19</v>
      </c>
      <c r="C10" s="13">
        <v>9</v>
      </c>
      <c r="D10" s="2">
        <v>1</v>
      </c>
      <c r="E10" s="3">
        <f>100/(D10/gallon_US_equivalent)</f>
        <v>3370.0000000000005</v>
      </c>
    </row>
    <row r="11" spans="1:10" s="13" customFormat="1" ht="41" customHeight="1">
      <c r="A11" s="1" t="s">
        <v>34</v>
      </c>
      <c r="B11" s="1" t="s">
        <v>21</v>
      </c>
      <c r="C11" s="13">
        <v>10</v>
      </c>
      <c r="D11" s="2">
        <v>1</v>
      </c>
      <c r="E11" s="3">
        <f>100/(D11/gallon_US_equivalent)</f>
        <v>3370.0000000000005</v>
      </c>
    </row>
    <row r="12" spans="1:10" s="13" customFormat="1" ht="41" customHeight="1">
      <c r="A12" s="1" t="s">
        <v>2</v>
      </c>
      <c r="B12" s="1" t="s">
        <v>23</v>
      </c>
      <c r="C12" s="13">
        <v>11</v>
      </c>
      <c r="D12" s="2">
        <v>1</v>
      </c>
      <c r="E12" s="3">
        <f>D12/mile</f>
        <v>0.62137119223733395</v>
      </c>
    </row>
    <row r="13" spans="1:10" s="13" customFormat="1" ht="41" customHeight="1">
      <c r="A13" s="1" t="s">
        <v>26</v>
      </c>
      <c r="B13" s="1" t="s">
        <v>25</v>
      </c>
      <c r="C13" s="13">
        <v>12</v>
      </c>
      <c r="D13" s="2">
        <v>1</v>
      </c>
      <c r="E13" s="3">
        <f>D13*mile</f>
        <v>1.6093440000000001</v>
      </c>
    </row>
    <row r="14" spans="1:10" s="13" customFormat="1" ht="41" customHeight="1">
      <c r="A14" s="1" t="s">
        <v>14</v>
      </c>
      <c r="B14" s="1" t="s">
        <v>27</v>
      </c>
      <c r="C14" s="13">
        <v>13</v>
      </c>
      <c r="D14" s="2">
        <v>1</v>
      </c>
      <c r="E14" s="3">
        <f>100/D14*gallon_UK/mile</f>
        <v>282.48093633182214</v>
      </c>
    </row>
    <row r="15" spans="1:10" s="13" customFormat="1" ht="41" customHeight="1">
      <c r="A15" s="1" t="s">
        <v>30</v>
      </c>
      <c r="B15" s="1" t="s">
        <v>29</v>
      </c>
      <c r="C15" s="13">
        <v>14</v>
      </c>
      <c r="D15" s="2">
        <v>1</v>
      </c>
      <c r="E15" s="3">
        <f>100/D15*gallon_UK/mile</f>
        <v>282.48093633182214</v>
      </c>
    </row>
    <row r="16" spans="1:10" s="13" customFormat="1" ht="41" customHeight="1">
      <c r="A16" s="1" t="s">
        <v>18</v>
      </c>
      <c r="B16" s="1" t="s">
        <v>31</v>
      </c>
      <c r="C16" s="13">
        <v>15</v>
      </c>
      <c r="D16" s="2">
        <v>1</v>
      </c>
      <c r="E16" s="3">
        <f>100/(D16/gallon_UK_equivalent)</f>
        <v>4047.2012489513618</v>
      </c>
    </row>
    <row r="17" spans="1:5" s="13" customFormat="1" ht="41" customHeight="1">
      <c r="A17" s="1" t="s">
        <v>36</v>
      </c>
      <c r="B17" s="1" t="s">
        <v>33</v>
      </c>
      <c r="C17" s="13">
        <v>16</v>
      </c>
      <c r="D17" s="2">
        <v>1</v>
      </c>
      <c r="E17" s="3">
        <f>100/(D17/gallon_UK_equivalent)</f>
        <v>4047.2012489513618</v>
      </c>
    </row>
    <row r="18" spans="1:5" s="13" customFormat="1" ht="41" customHeight="1">
      <c r="A18" s="1" t="s">
        <v>28</v>
      </c>
      <c r="B18" s="1" t="s">
        <v>35</v>
      </c>
      <c r="C18" s="13">
        <v>17</v>
      </c>
      <c r="D18" s="2">
        <v>1</v>
      </c>
      <c r="E18" s="3">
        <f>100/D18</f>
        <v>100</v>
      </c>
    </row>
    <row r="19" spans="1:5" s="13" customFormat="1" ht="41" customHeight="1">
      <c r="A19" s="1" t="s">
        <v>16</v>
      </c>
      <c r="B19" s="1" t="s">
        <v>37</v>
      </c>
      <c r="C19" s="13">
        <v>18</v>
      </c>
      <c r="D19" s="2">
        <v>1</v>
      </c>
      <c r="E19" s="3">
        <f>100/D19</f>
        <v>100</v>
      </c>
    </row>
    <row r="22" spans="1:5" ht="41" customHeight="1">
      <c r="A22" s="13" t="s">
        <v>52</v>
      </c>
      <c r="B22" s="13" t="s">
        <v>53</v>
      </c>
      <c r="C22" s="18" t="s">
        <v>54</v>
      </c>
    </row>
    <row r="23" spans="1:5" ht="41" customHeight="1">
      <c r="A23" s="13" t="s">
        <v>52</v>
      </c>
      <c r="B23" s="13" t="s">
        <v>55</v>
      </c>
      <c r="C23" s="18" t="s">
        <v>56</v>
      </c>
    </row>
    <row r="24" spans="1:5" ht="41" customHeight="1">
      <c r="A24" s="13" t="s">
        <v>57</v>
      </c>
      <c r="B24" s="13" t="s">
        <v>53</v>
      </c>
      <c r="C24" s="18" t="s">
        <v>58</v>
      </c>
    </row>
    <row r="25" spans="1:5" ht="41" customHeight="1">
      <c r="A25" s="13" t="s">
        <v>57</v>
      </c>
      <c r="B25" s="13" t="s">
        <v>55</v>
      </c>
      <c r="C25" s="18" t="s">
        <v>59</v>
      </c>
    </row>
    <row r="26" spans="1:5" ht="41" customHeight="1">
      <c r="A26" s="13" t="s">
        <v>60</v>
      </c>
      <c r="B26" s="13" t="s">
        <v>53</v>
      </c>
      <c r="C26" s="18" t="s">
        <v>61</v>
      </c>
    </row>
    <row r="27" spans="1:5" ht="41" customHeight="1">
      <c r="A27" s="13" t="s">
        <v>60</v>
      </c>
      <c r="B27" s="13" t="s">
        <v>55</v>
      </c>
      <c r="C27" s="18" t="s">
        <v>62</v>
      </c>
    </row>
    <row r="28" spans="1:5" ht="41" customHeight="1">
      <c r="A28" s="13" t="s">
        <v>63</v>
      </c>
      <c r="B28" s="13" t="s">
        <v>53</v>
      </c>
      <c r="C28" s="18" t="s">
        <v>64</v>
      </c>
    </row>
    <row r="29" spans="1:5" ht="41" customHeight="1">
      <c r="A29" s="13" t="s">
        <v>63</v>
      </c>
      <c r="B29" s="13" t="s">
        <v>55</v>
      </c>
      <c r="C29" s="18" t="s">
        <v>65</v>
      </c>
    </row>
    <row r="30" spans="1:5" ht="41" customHeight="1">
      <c r="A30" s="13" t="s">
        <v>66</v>
      </c>
      <c r="B30" s="13" t="s">
        <v>53</v>
      </c>
      <c r="C30" s="18" t="s">
        <v>67</v>
      </c>
    </row>
    <row r="31" spans="1:5" ht="41" customHeight="1">
      <c r="A31" s="13" t="s">
        <v>66</v>
      </c>
      <c r="B31" s="13" t="s">
        <v>55</v>
      </c>
      <c r="C31" s="18" t="s">
        <v>68</v>
      </c>
    </row>
    <row r="32" spans="1:5" ht="41" customHeight="1">
      <c r="A32" s="13" t="s">
        <v>69</v>
      </c>
      <c r="B32" s="13" t="s">
        <v>53</v>
      </c>
      <c r="C32" s="18" t="s">
        <v>70</v>
      </c>
    </row>
    <row r="33" spans="1:3" ht="41" customHeight="1">
      <c r="A33" s="13" t="s">
        <v>69</v>
      </c>
      <c r="B33" s="13" t="s">
        <v>55</v>
      </c>
      <c r="C33" s="18" t="s">
        <v>71</v>
      </c>
    </row>
    <row r="34" spans="1:3" ht="41" customHeight="1">
      <c r="A34" s="13" t="s">
        <v>72</v>
      </c>
      <c r="B34" s="13" t="s">
        <v>53</v>
      </c>
      <c r="C34" s="18" t="s">
        <v>73</v>
      </c>
    </row>
    <row r="35" spans="1:3" ht="41" customHeight="1">
      <c r="A35" s="13" t="s">
        <v>72</v>
      </c>
      <c r="B35" s="13" t="s">
        <v>55</v>
      </c>
      <c r="C35" s="18" t="s">
        <v>74</v>
      </c>
    </row>
    <row r="36" spans="1:3" ht="41" customHeight="1">
      <c r="A36" s="13" t="s">
        <v>75</v>
      </c>
      <c r="B36" s="13" t="s">
        <v>53</v>
      </c>
      <c r="C36" s="18" t="s">
        <v>76</v>
      </c>
    </row>
    <row r="37" spans="1:3" ht="41" customHeight="1">
      <c r="A37" s="13" t="s">
        <v>75</v>
      </c>
      <c r="B37" s="13" t="s">
        <v>55</v>
      </c>
      <c r="C37" s="17" t="s">
        <v>77</v>
      </c>
    </row>
    <row r="38" spans="1:3" ht="41" customHeight="1">
      <c r="A38" s="13" t="s">
        <v>78</v>
      </c>
      <c r="B38" s="13" t="s">
        <v>53</v>
      </c>
      <c r="C38" s="17" t="s">
        <v>79</v>
      </c>
    </row>
    <row r="39" spans="1:3" ht="41" customHeight="1">
      <c r="A39" s="13" t="s">
        <v>78</v>
      </c>
      <c r="B39" s="13" t="s">
        <v>55</v>
      </c>
      <c r="C39" s="17" t="s">
        <v>80</v>
      </c>
    </row>
  </sheetData>
  <sortState xmlns:xlrd2="http://schemas.microsoft.com/office/spreadsheetml/2017/richdata2" ref="B2:E19">
    <sortCondition ref="C2:C19"/>
  </sortState>
  <conditionalFormatting sqref="A2:A19">
    <cfRule type="expression" dxfId="3" priority="4">
      <formula>ISNUMBER(SEARCH(strike, $N2))</formula>
    </cfRule>
  </conditionalFormatting>
  <conditionalFormatting sqref="A2:B19">
    <cfRule type="expression" dxfId="2" priority="5">
      <formula>AND(ViewInactive,ISNUMBER(SEARCH(inactivetype,$AF2)))</formula>
    </cfRule>
  </conditionalFormatting>
  <conditionalFormatting sqref="B2:B19">
    <cfRule type="expression" dxfId="1" priority="3">
      <formula>AND(O2=url,urlHilite)</formula>
    </cfRule>
    <cfRule type="expression" dxfId="0" priority="7" stopIfTrue="1">
      <formula>AND(NOT(ViewInactive),ISNUMBER(SEARCH(inactivetype,$AF2)))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gallon_UK</vt:lpstr>
      <vt:lpstr>gallon_UK_equivalent</vt:lpstr>
      <vt:lpstr>gallon_US</vt:lpstr>
      <vt:lpstr>gallon_US_equivalent</vt:lpstr>
      <vt:lpstr>liter_equivalent</vt:lpstr>
      <vt:lpstr>mile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RJvM</dc:creator>
  <cp:lastModifiedBy>Microsoft Office User</cp:lastModifiedBy>
  <dcterms:created xsi:type="dcterms:W3CDTF">2023-09-05T18:46:33Z</dcterms:created>
  <dcterms:modified xsi:type="dcterms:W3CDTF">2023-09-05T23:49:40Z</dcterms:modified>
</cp:coreProperties>
</file>